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Spur 18m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3" l="1"/>
  <c r="F100" i="3"/>
  <c r="F95" i="3"/>
  <c r="M60" i="3"/>
  <c r="M76" i="3" l="1"/>
  <c r="K82" i="3"/>
  <c r="L60" i="3"/>
  <c r="L75" i="3"/>
  <c r="N24" i="3"/>
  <c r="K28" i="3"/>
  <c r="M25" i="3"/>
  <c r="E104" i="3" l="1"/>
  <c r="E105" i="3"/>
  <c r="I110" i="3" l="1"/>
  <c r="D105" i="3"/>
  <c r="D104" i="3"/>
  <c r="C105" i="3"/>
  <c r="F105" i="3" s="1"/>
  <c r="C104" i="3"/>
  <c r="E101" i="3"/>
  <c r="E100" i="3"/>
  <c r="E92" i="3"/>
  <c r="C92" i="3"/>
  <c r="D92" i="3"/>
  <c r="E91" i="3"/>
  <c r="D91" i="3"/>
  <c r="C91" i="3"/>
  <c r="E90" i="3"/>
  <c r="D90" i="3"/>
  <c r="C90" i="3"/>
  <c r="F90" i="3" s="1"/>
  <c r="E99" i="3"/>
  <c r="E98" i="3"/>
  <c r="E97" i="3"/>
  <c r="E95" i="3"/>
  <c r="D101" i="3"/>
  <c r="D100" i="3"/>
  <c r="D99" i="3"/>
  <c r="D98" i="3"/>
  <c r="D97" i="3"/>
  <c r="D95" i="3"/>
  <c r="C101" i="3"/>
  <c r="C100" i="3"/>
  <c r="C99" i="3"/>
  <c r="C98" i="3"/>
  <c r="C97" i="3"/>
  <c r="F97" i="3" s="1"/>
  <c r="C95" i="3"/>
  <c r="E89" i="3"/>
  <c r="D89" i="3"/>
  <c r="C89" i="3"/>
  <c r="F89" i="3" s="1"/>
  <c r="F99" i="3" l="1"/>
  <c r="F104" i="3"/>
  <c r="F106" i="3" s="1"/>
  <c r="I106" i="3" s="1"/>
  <c r="F98" i="3"/>
  <c r="F91" i="3"/>
  <c r="F102" i="3"/>
  <c r="F92" i="3"/>
  <c r="F93" i="3" s="1"/>
  <c r="I93" i="3" s="1"/>
  <c r="I102" i="3" l="1"/>
  <c r="F107" i="3"/>
  <c r="I108" i="3"/>
  <c r="I107" i="3"/>
  <c r="I109" i="3" l="1"/>
  <c r="I111" i="3" s="1"/>
</calcChain>
</file>

<file path=xl/sharedStrings.xml><?xml version="1.0" encoding="utf-8"?>
<sst xmlns="http://schemas.openxmlformats.org/spreadsheetml/2006/main" count="77" uniqueCount="52">
  <si>
    <t>Item of work</t>
  </si>
  <si>
    <t>Amount
(Rs.)</t>
  </si>
  <si>
    <t>Number</t>
  </si>
  <si>
    <t>Width       (m)</t>
  </si>
  <si>
    <t>Length          (m)</t>
  </si>
  <si>
    <t>Qty.</t>
  </si>
  <si>
    <t>Total Qty</t>
  </si>
  <si>
    <t>Particulars of typical section</t>
  </si>
  <si>
    <t>S.No</t>
  </si>
  <si>
    <r>
      <rPr>
        <b/>
        <sz val="14"/>
        <color indexed="8"/>
        <rFont val="Times New Roman"/>
        <family val="1"/>
      </rPr>
      <t>S.No</t>
    </r>
    <r>
      <rPr>
        <sz val="14"/>
        <color indexed="8"/>
        <rFont val="Times New Roman"/>
        <family val="1"/>
      </rPr>
      <t>.</t>
    </r>
  </si>
  <si>
    <r>
      <t>Earth work in bulk excavation by mechanical means (hydraulic excavator) over areas (exceeding 30 cm in depth, 1.5 m in width as well as 10 m</t>
    </r>
    <r>
      <rPr>
        <vertAlign val="super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 xml:space="preserve"> on plan) including disposal of excavated earth lead upto 50 m and lift upto 1.5 m as directed by Engineer in-charge. All kind of soil:</t>
    </r>
  </si>
  <si>
    <r>
      <t>m</t>
    </r>
    <r>
      <rPr>
        <vertAlign val="superscript"/>
        <sz val="14"/>
        <color theme="1"/>
        <rFont val="Times New Roman"/>
        <family val="1"/>
      </rPr>
      <t>3</t>
    </r>
  </si>
  <si>
    <t>Height/ Depth
(m)</t>
  </si>
  <si>
    <t>Hand-picking stones in wire-crates; excluding cost of crates and stones</t>
  </si>
  <si>
    <t>Bottom Layer</t>
  </si>
  <si>
    <t>Middle Layer</t>
  </si>
  <si>
    <t>Top Layer</t>
  </si>
  <si>
    <t>Extra for every additional lift of 1.5m or part there of beyond 1.5m height for hand-picking of stones in wire-crates.</t>
  </si>
  <si>
    <t>Supply of Stone; (Qty vide item 2)</t>
  </si>
  <si>
    <t>Rate as per SOR 2022         (Rs/Unit)</t>
  </si>
  <si>
    <t>Unit     (m)</t>
  </si>
  <si>
    <t>Apron R/S</t>
  </si>
  <si>
    <t>Body Crate</t>
  </si>
  <si>
    <t>Apron L/S</t>
  </si>
  <si>
    <t>Nose Crate</t>
  </si>
  <si>
    <t>Carriage of material avg. 40 km by mechanical Transport; (Qty. vide no. 4)</t>
  </si>
  <si>
    <t>Add cost of Gabion Crate 63 no.</t>
  </si>
  <si>
    <t>Length (m)</t>
  </si>
  <si>
    <t>Width (m)</t>
  </si>
  <si>
    <t>Height / Depth (m)</t>
  </si>
  <si>
    <t>Total Cost</t>
  </si>
  <si>
    <t>Size of Crate</t>
  </si>
  <si>
    <t>Depth of Excavation</t>
  </si>
  <si>
    <t>Number of Crates in Bottom Layer</t>
  </si>
  <si>
    <t>Number of Crates in Middle Layer</t>
  </si>
  <si>
    <t>Number of Crates in Nose Crate</t>
  </si>
  <si>
    <t>Number of Crates in Top Layer</t>
  </si>
  <si>
    <t>Figure: X-Section of SPUR (Length=18m)</t>
  </si>
  <si>
    <t>N.S.L</t>
  </si>
  <si>
    <t>Bottom</t>
  </si>
  <si>
    <t>Middle</t>
  </si>
  <si>
    <t>Top</t>
  </si>
  <si>
    <t>Figure: X-Section of SPUR at A-A'</t>
  </si>
  <si>
    <t>A'</t>
  </si>
  <si>
    <t>A</t>
  </si>
  <si>
    <t>NOSE CRATE</t>
  </si>
  <si>
    <t>Typical estimate for construction of Crate Structure (SPUR = 18m)</t>
  </si>
  <si>
    <t>Apron Crates</t>
  </si>
  <si>
    <t>R/S</t>
  </si>
  <si>
    <t>L/S</t>
  </si>
  <si>
    <t>Number of Crates in Apron R/S</t>
  </si>
  <si>
    <t>Number of Crates in Apron 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</si>
</sst>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5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vertAlign val="superscript"/>
      <sz val="14"/>
      <color indexed="8"/>
      <name val="Times New Roman"/>
      <family val="1"/>
    </font>
    <font>
      <vertAlign val="superscript"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0" xfId="0" applyFont="1"/>
    <xf numFmtId="0" fontId="10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9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9" fontId="3" fillId="0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4" borderId="1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top"/>
    </xf>
    <xf numFmtId="0" fontId="3" fillId="4" borderId="13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1" fontId="3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0" fontId="1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 indent="2"/>
    </xf>
    <xf numFmtId="0" fontId="6" fillId="0" borderId="0" xfId="0" applyFont="1" applyAlignment="1">
      <alignment horizontal="left" vertical="top" indent="1"/>
    </xf>
    <xf numFmtId="0" fontId="7" fillId="0" borderId="0" xfId="0" applyFont="1" applyFill="1" applyAlignment="1"/>
    <xf numFmtId="0" fontId="6" fillId="0" borderId="0" xfId="0" applyFont="1"/>
    <xf numFmtId="0" fontId="6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 indent="10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CC00"/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639535</xdr:colOff>
      <xdr:row>60</xdr:row>
      <xdr:rowOff>149679</xdr:rowOff>
    </xdr:from>
    <xdr:to>
      <xdr:col>7</xdr:col>
      <xdr:colOff>217714</xdr:colOff>
      <xdr:row>70</xdr:row>
      <xdr:rowOff>95250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2A73A38B-155D-420A-B376-2995217C7B82}"/>
            </a:ext>
          </a:extLst>
        </xdr:cNvPr>
        <xdr:cNvSpPr/>
      </xdr:nvSpPr>
      <xdr:spPr>
        <a:xfrm>
          <a:off x="7619999" y="15199179"/>
          <a:ext cx="1265465" cy="2394857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217715</xdr:colOff>
      <xdr:row>60</xdr:row>
      <xdr:rowOff>13608</xdr:rowOff>
    </xdr:from>
    <xdr:to>
      <xdr:col>8</xdr:col>
      <xdr:colOff>508435</xdr:colOff>
      <xdr:row>70</xdr:row>
      <xdr:rowOff>27215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3B3BCA41-8570-47BB-AFA8-E3C2F3FB0B45}"/>
            </a:ext>
          </a:extLst>
        </xdr:cNvPr>
        <xdr:cNvSpPr/>
      </xdr:nvSpPr>
      <xdr:spPr>
        <a:xfrm>
          <a:off x="8885465" y="15063108"/>
          <a:ext cx="1256827" cy="2462893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435428</xdr:colOff>
      <xdr:row>60</xdr:row>
      <xdr:rowOff>13607</xdr:rowOff>
    </xdr:from>
    <xdr:to>
      <xdr:col>5</xdr:col>
      <xdr:colOff>644507</xdr:colOff>
      <xdr:row>70</xdr:row>
      <xdr:rowOff>49246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8E0C494F-142D-4FA6-801F-54E871BA0056}"/>
            </a:ext>
          </a:extLst>
        </xdr:cNvPr>
        <xdr:cNvSpPr/>
      </xdr:nvSpPr>
      <xdr:spPr>
        <a:xfrm>
          <a:off x="6408964" y="15063107"/>
          <a:ext cx="1216007" cy="2484925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762002</xdr:colOff>
      <xdr:row>60</xdr:row>
      <xdr:rowOff>68038</xdr:rowOff>
    </xdr:from>
    <xdr:to>
      <xdr:col>4</xdr:col>
      <xdr:colOff>421822</xdr:colOff>
      <xdr:row>70</xdr:row>
      <xdr:rowOff>68036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39470CF9-7387-487B-B0B7-955547E6F0AE}"/>
            </a:ext>
          </a:extLst>
        </xdr:cNvPr>
        <xdr:cNvSpPr/>
      </xdr:nvSpPr>
      <xdr:spPr>
        <a:xfrm>
          <a:off x="5157109" y="15117538"/>
          <a:ext cx="1238249" cy="2449284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408213</xdr:colOff>
      <xdr:row>57</xdr:row>
      <xdr:rowOff>235402</xdr:rowOff>
    </xdr:from>
    <xdr:to>
      <xdr:col>8</xdr:col>
      <xdr:colOff>95248</xdr:colOff>
      <xdr:row>68</xdr:row>
      <xdr:rowOff>27213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57F0A137-F6C6-4D27-A566-C9FABCE5CFEC}"/>
            </a:ext>
          </a:extLst>
        </xdr:cNvPr>
        <xdr:cNvSpPr/>
      </xdr:nvSpPr>
      <xdr:spPr>
        <a:xfrm>
          <a:off x="8395606" y="14550116"/>
          <a:ext cx="1333499" cy="2486026"/>
        </a:xfrm>
        <a:prstGeom prst="rect">
          <a:avLst/>
        </a:prstGeom>
        <a:pattFill prst="openDmnd">
          <a:fgClr>
            <a:srgbClr val="FF000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81644</xdr:colOff>
      <xdr:row>58</xdr:row>
      <xdr:rowOff>0</xdr:rowOff>
    </xdr:from>
    <xdr:to>
      <xdr:col>6</xdr:col>
      <xdr:colOff>421821</xdr:colOff>
      <xdr:row>68</xdr:row>
      <xdr:rowOff>27214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9D68139B-4250-484B-A086-CC17FC7A5D71}"/>
            </a:ext>
          </a:extLst>
        </xdr:cNvPr>
        <xdr:cNvSpPr/>
      </xdr:nvSpPr>
      <xdr:spPr>
        <a:xfrm>
          <a:off x="7062108" y="14559643"/>
          <a:ext cx="1347106" cy="2476500"/>
        </a:xfrm>
        <a:prstGeom prst="rect">
          <a:avLst/>
        </a:prstGeom>
        <a:pattFill prst="openDmnd">
          <a:fgClr>
            <a:srgbClr val="FF000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666751</xdr:colOff>
      <xdr:row>57</xdr:row>
      <xdr:rowOff>231321</xdr:rowOff>
    </xdr:from>
    <xdr:to>
      <xdr:col>5</xdr:col>
      <xdr:colOff>100223</xdr:colOff>
      <xdr:row>68</xdr:row>
      <xdr:rowOff>22032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91C20907-5982-42C8-8E2D-80AB8B1D2E2C}"/>
            </a:ext>
          </a:extLst>
        </xdr:cNvPr>
        <xdr:cNvSpPr/>
      </xdr:nvSpPr>
      <xdr:spPr>
        <a:xfrm>
          <a:off x="5864680" y="14546035"/>
          <a:ext cx="1216007" cy="2484926"/>
        </a:xfrm>
        <a:prstGeom prst="rect">
          <a:avLst/>
        </a:prstGeom>
        <a:pattFill prst="openDmnd">
          <a:fgClr>
            <a:srgbClr val="FF0000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10</xdr:col>
      <xdr:colOff>416579</xdr:colOff>
      <xdr:row>97</xdr:row>
      <xdr:rowOff>0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2168748" y="219038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585112</xdr:colOff>
      <xdr:row>13</xdr:row>
      <xdr:rowOff>0</xdr:rowOff>
    </xdr:from>
    <xdr:to>
      <xdr:col>11</xdr:col>
      <xdr:colOff>264240</xdr:colOff>
      <xdr:row>26</xdr:row>
      <xdr:rowOff>201233</xdr:rowOff>
    </xdr:to>
    <xdr:grpSp>
      <xdr:nvGrpSpPr>
        <xdr:cNvPr id="148" name="Group 147">
          <a:extLst>
            <a:ext uri="{FF2B5EF4-FFF2-40B4-BE49-F238E27FC236}">
              <a16:creationId xmlns:a16="http://schemas.microsoft.com/office/drawing/2014/main" xmlns="" id="{9B801D1E-758A-441B-B550-F47B03EE55DA}"/>
            </a:ext>
          </a:extLst>
        </xdr:cNvPr>
        <xdr:cNvGrpSpPr/>
      </xdr:nvGrpSpPr>
      <xdr:grpSpPr>
        <a:xfrm>
          <a:off x="1088576" y="3714750"/>
          <a:ext cx="11340450" cy="3385304"/>
          <a:chOff x="16567150" y="5095875"/>
          <a:chExt cx="10900486" cy="3296858"/>
        </a:xfrm>
      </xdr:grpSpPr>
      <xdr:grpSp>
        <xdr:nvGrpSpPr>
          <xdr:cNvPr id="149" name="Group 148">
            <a:extLst>
              <a:ext uri="{FF2B5EF4-FFF2-40B4-BE49-F238E27FC236}">
                <a16:creationId xmlns:a16="http://schemas.microsoft.com/office/drawing/2014/main" xmlns="" id="{8A9D3E3B-30C1-9B69-73E8-C306795C7DC0}"/>
              </a:ext>
            </a:extLst>
          </xdr:cNvPr>
          <xdr:cNvGrpSpPr/>
        </xdr:nvGrpSpPr>
        <xdr:grpSpPr>
          <a:xfrm>
            <a:off x="17764125" y="5095875"/>
            <a:ext cx="9703511" cy="3296858"/>
            <a:chOff x="17764125" y="5095875"/>
            <a:chExt cx="9703511" cy="3296858"/>
          </a:xfrm>
        </xdr:grpSpPr>
        <xdr:sp macro="" textlink="">
          <xdr:nvSpPr>
            <xdr:cNvPr id="151" name="Rectangle 150">
              <a:extLst>
                <a:ext uri="{FF2B5EF4-FFF2-40B4-BE49-F238E27FC236}">
                  <a16:creationId xmlns:a16="http://schemas.microsoft.com/office/drawing/2014/main" xmlns="" id="{FB67A9FA-828F-7C83-268A-9B222E8F3806}"/>
                </a:ext>
              </a:extLst>
            </xdr:cNvPr>
            <xdr:cNvSpPr/>
          </xdr:nvSpPr>
          <xdr:spPr>
            <a:xfrm>
              <a:off x="20244873" y="5095875"/>
              <a:ext cx="1186685" cy="915607"/>
            </a:xfrm>
            <a:prstGeom prst="rect">
              <a:avLst/>
            </a:prstGeom>
            <a:pattFill prst="openDmnd">
              <a:fgClr>
                <a:srgbClr val="00CC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2" name="Rectangle 151">
              <a:extLst>
                <a:ext uri="{FF2B5EF4-FFF2-40B4-BE49-F238E27FC236}">
                  <a16:creationId xmlns:a16="http://schemas.microsoft.com/office/drawing/2014/main" xmlns="" id="{BAD9E6AC-06D0-7C4C-236E-751BD4B9A544}"/>
                </a:ext>
              </a:extLst>
            </xdr:cNvPr>
            <xdr:cNvSpPr/>
          </xdr:nvSpPr>
          <xdr:spPr>
            <a:xfrm>
              <a:off x="21454505" y="5095875"/>
              <a:ext cx="1197640" cy="915607"/>
            </a:xfrm>
            <a:prstGeom prst="rect">
              <a:avLst/>
            </a:prstGeom>
            <a:pattFill prst="openDmnd">
              <a:fgClr>
                <a:srgbClr val="00CC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3" name="Rectangle 152">
              <a:extLst>
                <a:ext uri="{FF2B5EF4-FFF2-40B4-BE49-F238E27FC236}">
                  <a16:creationId xmlns:a16="http://schemas.microsoft.com/office/drawing/2014/main" xmlns="" id="{8F1797C8-9A8F-DF4C-2509-664E3FF7707D}"/>
                </a:ext>
              </a:extLst>
            </xdr:cNvPr>
            <xdr:cNvSpPr/>
          </xdr:nvSpPr>
          <xdr:spPr>
            <a:xfrm>
              <a:off x="22675091" y="5095875"/>
              <a:ext cx="1201665" cy="915607"/>
            </a:xfrm>
            <a:prstGeom prst="rect">
              <a:avLst/>
            </a:prstGeom>
            <a:pattFill prst="openDmnd">
              <a:fgClr>
                <a:srgbClr val="00CC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4" name="Rectangle 153">
              <a:extLst>
                <a:ext uri="{FF2B5EF4-FFF2-40B4-BE49-F238E27FC236}">
                  <a16:creationId xmlns:a16="http://schemas.microsoft.com/office/drawing/2014/main" xmlns="" id="{37B7672C-F8B7-6626-76D5-4E10942281D7}"/>
                </a:ext>
              </a:extLst>
            </xdr:cNvPr>
            <xdr:cNvSpPr/>
          </xdr:nvSpPr>
          <xdr:spPr>
            <a:xfrm>
              <a:off x="23899702" y="5095876"/>
              <a:ext cx="1193392" cy="915607"/>
            </a:xfrm>
            <a:prstGeom prst="rect">
              <a:avLst/>
            </a:prstGeom>
            <a:pattFill prst="openDmnd">
              <a:fgClr>
                <a:srgbClr val="00CC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5" name="Rectangle 154">
              <a:extLst>
                <a:ext uri="{FF2B5EF4-FFF2-40B4-BE49-F238E27FC236}">
                  <a16:creationId xmlns:a16="http://schemas.microsoft.com/office/drawing/2014/main" xmlns="" id="{5D494730-0AD8-EFD6-FDBF-1418062B0E55}"/>
                </a:ext>
              </a:extLst>
            </xdr:cNvPr>
            <xdr:cNvSpPr/>
          </xdr:nvSpPr>
          <xdr:spPr>
            <a:xfrm>
              <a:off x="19642294" y="6034960"/>
              <a:ext cx="1196746" cy="915608"/>
            </a:xfrm>
            <a:prstGeom prst="rect">
              <a:avLst/>
            </a:prstGeom>
            <a:pattFill prst="openDmnd">
              <a:fgClr>
                <a:srgbClr val="FF00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6" name="Rectangle 155">
              <a:extLst>
                <a:ext uri="{FF2B5EF4-FFF2-40B4-BE49-F238E27FC236}">
                  <a16:creationId xmlns:a16="http://schemas.microsoft.com/office/drawing/2014/main" xmlns="" id="{D1C70E5D-AB00-6412-6E1F-527D5F4AEA3A}"/>
                </a:ext>
              </a:extLst>
            </xdr:cNvPr>
            <xdr:cNvSpPr/>
          </xdr:nvSpPr>
          <xdr:spPr>
            <a:xfrm>
              <a:off x="20848570" y="6034960"/>
              <a:ext cx="1186461" cy="915608"/>
            </a:xfrm>
            <a:prstGeom prst="rect">
              <a:avLst/>
            </a:prstGeom>
            <a:pattFill prst="openDmnd">
              <a:fgClr>
                <a:srgbClr val="FF00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7" name="Rectangle 156">
              <a:extLst>
                <a:ext uri="{FF2B5EF4-FFF2-40B4-BE49-F238E27FC236}">
                  <a16:creationId xmlns:a16="http://schemas.microsoft.com/office/drawing/2014/main" xmlns="" id="{B21FB2C8-5377-1C63-EE3C-E53EFFEB5426}"/>
                </a:ext>
              </a:extLst>
            </xdr:cNvPr>
            <xdr:cNvSpPr/>
          </xdr:nvSpPr>
          <xdr:spPr>
            <a:xfrm>
              <a:off x="22044562" y="6034959"/>
              <a:ext cx="1191827" cy="915608"/>
            </a:xfrm>
            <a:prstGeom prst="rect">
              <a:avLst/>
            </a:prstGeom>
            <a:pattFill prst="openDmnd">
              <a:fgClr>
                <a:srgbClr val="FF00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8" name="Rectangle 157">
              <a:extLst>
                <a:ext uri="{FF2B5EF4-FFF2-40B4-BE49-F238E27FC236}">
                  <a16:creationId xmlns:a16="http://schemas.microsoft.com/office/drawing/2014/main" xmlns="" id="{C836ECF6-897E-FFB6-B87D-7AAE0EAB2448}"/>
                </a:ext>
              </a:extLst>
            </xdr:cNvPr>
            <xdr:cNvSpPr/>
          </xdr:nvSpPr>
          <xdr:spPr>
            <a:xfrm>
              <a:off x="23259335" y="6034959"/>
              <a:ext cx="1206137" cy="915608"/>
            </a:xfrm>
            <a:prstGeom prst="rect">
              <a:avLst/>
            </a:prstGeom>
            <a:pattFill prst="openDmnd">
              <a:fgClr>
                <a:srgbClr val="FF00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59" name="Rectangle 158">
              <a:extLst>
                <a:ext uri="{FF2B5EF4-FFF2-40B4-BE49-F238E27FC236}">
                  <a16:creationId xmlns:a16="http://schemas.microsoft.com/office/drawing/2014/main" xmlns="" id="{E7406571-D047-BA36-637E-BA4A994FB917}"/>
                </a:ext>
              </a:extLst>
            </xdr:cNvPr>
            <xdr:cNvSpPr/>
          </xdr:nvSpPr>
          <xdr:spPr>
            <a:xfrm>
              <a:off x="24488418" y="6034960"/>
              <a:ext cx="1194957" cy="915608"/>
            </a:xfrm>
            <a:prstGeom prst="rect">
              <a:avLst/>
            </a:prstGeom>
            <a:pattFill prst="openDmnd">
              <a:fgClr>
                <a:srgbClr val="FF000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0" name="Rectangle 159">
              <a:extLst>
                <a:ext uri="{FF2B5EF4-FFF2-40B4-BE49-F238E27FC236}">
                  <a16:creationId xmlns:a16="http://schemas.microsoft.com/office/drawing/2014/main" xmlns="" id="{55EA0FD5-7592-20F9-A9D4-21ADF15A4F85}"/>
                </a:ext>
              </a:extLst>
            </xdr:cNvPr>
            <xdr:cNvSpPr/>
          </xdr:nvSpPr>
          <xdr:spPr>
            <a:xfrm>
              <a:off x="23846040" y="6974045"/>
              <a:ext cx="1196299" cy="915607"/>
            </a:xfrm>
            <a:prstGeom prst="rect">
              <a:avLst/>
            </a:prstGeom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1" name="Rectangle 160">
              <a:extLst>
                <a:ext uri="{FF2B5EF4-FFF2-40B4-BE49-F238E27FC236}">
                  <a16:creationId xmlns:a16="http://schemas.microsoft.com/office/drawing/2014/main" xmlns="" id="{2599D88C-109D-FB8A-5B40-C97A0A919679}"/>
                </a:ext>
              </a:extLst>
            </xdr:cNvPr>
            <xdr:cNvSpPr/>
          </xdr:nvSpPr>
          <xdr:spPr>
            <a:xfrm>
              <a:off x="18984936" y="6974044"/>
              <a:ext cx="1197864" cy="915607"/>
            </a:xfrm>
            <a:prstGeom prst="rect">
              <a:avLst/>
            </a:prstGeom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2" name="Rectangle 161">
              <a:extLst>
                <a:ext uri="{FF2B5EF4-FFF2-40B4-BE49-F238E27FC236}">
                  <a16:creationId xmlns:a16="http://schemas.microsoft.com/office/drawing/2014/main" xmlns="" id="{C4D844A1-3660-BCA1-5066-EC70D5AB90D6}"/>
                </a:ext>
              </a:extLst>
            </xdr:cNvPr>
            <xdr:cNvSpPr/>
          </xdr:nvSpPr>
          <xdr:spPr>
            <a:xfrm>
              <a:off x="20204627" y="6974045"/>
              <a:ext cx="1186685" cy="915607"/>
            </a:xfrm>
            <a:prstGeom prst="rect">
              <a:avLst/>
            </a:prstGeom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3" name="Rectangle 162">
              <a:extLst>
                <a:ext uri="{FF2B5EF4-FFF2-40B4-BE49-F238E27FC236}">
                  <a16:creationId xmlns:a16="http://schemas.microsoft.com/office/drawing/2014/main" xmlns="" id="{ADE6B550-117E-013C-3BB1-2164EB8818FD}"/>
                </a:ext>
              </a:extLst>
            </xdr:cNvPr>
            <xdr:cNvSpPr/>
          </xdr:nvSpPr>
          <xdr:spPr>
            <a:xfrm>
              <a:off x="21414259" y="6974044"/>
              <a:ext cx="1197640" cy="915607"/>
            </a:xfrm>
            <a:prstGeom prst="rect">
              <a:avLst/>
            </a:prstGeom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4" name="Rectangle 163">
              <a:extLst>
                <a:ext uri="{FF2B5EF4-FFF2-40B4-BE49-F238E27FC236}">
                  <a16:creationId xmlns:a16="http://schemas.microsoft.com/office/drawing/2014/main" xmlns="" id="{1B404F73-5EF5-96D8-B556-14B948F1B5F5}"/>
                </a:ext>
              </a:extLst>
            </xdr:cNvPr>
            <xdr:cNvSpPr/>
          </xdr:nvSpPr>
          <xdr:spPr>
            <a:xfrm>
              <a:off x="22634844" y="6974044"/>
              <a:ext cx="1201665" cy="915607"/>
            </a:xfrm>
            <a:prstGeom prst="rect">
              <a:avLst/>
            </a:prstGeom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5" name="Rectangle 164">
              <a:extLst>
                <a:ext uri="{FF2B5EF4-FFF2-40B4-BE49-F238E27FC236}">
                  <a16:creationId xmlns:a16="http://schemas.microsoft.com/office/drawing/2014/main" xmlns="" id="{788AC286-9CBA-1CCB-76C1-6964AE50C059}"/>
                </a:ext>
              </a:extLst>
            </xdr:cNvPr>
            <xdr:cNvSpPr/>
          </xdr:nvSpPr>
          <xdr:spPr>
            <a:xfrm>
              <a:off x="25062378" y="6974045"/>
              <a:ext cx="1190709" cy="915607"/>
            </a:xfrm>
            <a:prstGeom prst="rect">
              <a:avLst/>
            </a:prstGeom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6" name="Rectangle 165">
              <a:extLst>
                <a:ext uri="{FF2B5EF4-FFF2-40B4-BE49-F238E27FC236}">
                  <a16:creationId xmlns:a16="http://schemas.microsoft.com/office/drawing/2014/main" xmlns="" id="{7F386610-7DAB-45DF-9A0C-395EEF5EEE0F}"/>
                </a:ext>
              </a:extLst>
            </xdr:cNvPr>
            <xdr:cNvSpPr/>
          </xdr:nvSpPr>
          <xdr:spPr>
            <a:xfrm>
              <a:off x="26276032" y="7477126"/>
              <a:ext cx="1191604" cy="915607"/>
            </a:xfrm>
            <a:prstGeom prst="rect">
              <a:avLst/>
            </a:prstGeom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67" name="Rectangle 166">
              <a:extLst>
                <a:ext uri="{FF2B5EF4-FFF2-40B4-BE49-F238E27FC236}">
                  <a16:creationId xmlns:a16="http://schemas.microsoft.com/office/drawing/2014/main" xmlns="" id="{72E81FF6-D9DA-22AA-DAC1-2F8D3F1A08E2}"/>
                </a:ext>
              </a:extLst>
            </xdr:cNvPr>
            <xdr:cNvSpPr/>
          </xdr:nvSpPr>
          <xdr:spPr>
            <a:xfrm>
              <a:off x="17764125" y="7463710"/>
              <a:ext cx="1197864" cy="915607"/>
            </a:xfrm>
            <a:prstGeom prst="rect">
              <a:avLst/>
            </a:prstGeom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xmlns="" id="{E5F63DCF-33E2-C8D6-E350-78769E316F97}"/>
              </a:ext>
            </a:extLst>
          </xdr:cNvPr>
          <xdr:cNvSpPr/>
        </xdr:nvSpPr>
        <xdr:spPr>
          <a:xfrm>
            <a:off x="16567150" y="7473235"/>
            <a:ext cx="1197864" cy="915607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9</xdr:col>
      <xdr:colOff>489856</xdr:colOff>
      <xdr:row>27</xdr:row>
      <xdr:rowOff>40821</xdr:rowOff>
    </xdr:from>
    <xdr:to>
      <xdr:col>11</xdr:col>
      <xdr:colOff>285749</xdr:colOff>
      <xdr:row>27</xdr:row>
      <xdr:rowOff>40821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xmlns="" id="{3117E9E2-79C3-32EC-C39E-FBC96C4DA341}"/>
            </a:ext>
          </a:extLst>
        </xdr:cNvPr>
        <xdr:cNvCxnSpPr/>
      </xdr:nvCxnSpPr>
      <xdr:spPr bwMode="auto">
        <a:xfrm>
          <a:off x="11212285" y="6953250"/>
          <a:ext cx="1238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23</xdr:row>
      <xdr:rowOff>0</xdr:rowOff>
    </xdr:from>
    <xdr:to>
      <xdr:col>11</xdr:col>
      <xdr:colOff>381000</xdr:colOff>
      <xdr:row>27</xdr:row>
      <xdr:rowOff>6803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xmlns="" id="{B1060690-317B-4A31-8806-004932E95876}"/>
            </a:ext>
          </a:extLst>
        </xdr:cNvPr>
        <xdr:cNvCxnSpPr/>
      </xdr:nvCxnSpPr>
      <xdr:spPr bwMode="auto">
        <a:xfrm>
          <a:off x="12545786" y="5932714"/>
          <a:ext cx="0" cy="986518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272143</xdr:colOff>
      <xdr:row>22</xdr:row>
      <xdr:rowOff>231322</xdr:rowOff>
    </xdr:from>
    <xdr:to>
      <xdr:col>13</xdr:col>
      <xdr:colOff>13607</xdr:colOff>
      <xdr:row>22</xdr:row>
      <xdr:rowOff>231322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284F9E7D-232F-2B7A-1FF6-EBA5B070DB03}"/>
            </a:ext>
          </a:extLst>
        </xdr:cNvPr>
        <xdr:cNvCxnSpPr/>
      </xdr:nvCxnSpPr>
      <xdr:spPr bwMode="auto">
        <a:xfrm>
          <a:off x="272143" y="5919108"/>
          <a:ext cx="13130893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435429</xdr:colOff>
      <xdr:row>23</xdr:row>
      <xdr:rowOff>1</xdr:rowOff>
    </xdr:from>
    <xdr:to>
      <xdr:col>12</xdr:col>
      <xdr:colOff>435429</xdr:colOff>
      <xdr:row>24</xdr:row>
      <xdr:rowOff>190500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xmlns="" id="{5CE5DE89-495D-444C-8153-017B1A7DA81A}"/>
            </a:ext>
          </a:extLst>
        </xdr:cNvPr>
        <xdr:cNvCxnSpPr/>
      </xdr:nvCxnSpPr>
      <xdr:spPr bwMode="auto">
        <a:xfrm>
          <a:off x="13212536" y="5932715"/>
          <a:ext cx="0" cy="435428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721179</xdr:colOff>
      <xdr:row>80</xdr:row>
      <xdr:rowOff>81643</xdr:rowOff>
    </xdr:from>
    <xdr:to>
      <xdr:col>11</xdr:col>
      <xdr:colOff>530679</xdr:colOff>
      <xdr:row>80</xdr:row>
      <xdr:rowOff>81643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xmlns="" id="{BAC7A52B-9BA3-A703-1A5B-CB09CEE08492}"/>
            </a:ext>
          </a:extLst>
        </xdr:cNvPr>
        <xdr:cNvCxnSpPr/>
      </xdr:nvCxnSpPr>
      <xdr:spPr bwMode="auto">
        <a:xfrm>
          <a:off x="11443608" y="20029714"/>
          <a:ext cx="1251857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843637</xdr:colOff>
      <xdr:row>36</xdr:row>
      <xdr:rowOff>20413</xdr:rowOff>
    </xdr:from>
    <xdr:to>
      <xdr:col>11</xdr:col>
      <xdr:colOff>536489</xdr:colOff>
      <xdr:row>80</xdr:row>
      <xdr:rowOff>56139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B954E819-36D0-4163-82D5-D8EAB09AFC60}"/>
            </a:ext>
          </a:extLst>
        </xdr:cNvPr>
        <xdr:cNvGrpSpPr/>
      </xdr:nvGrpSpPr>
      <xdr:grpSpPr>
        <a:xfrm>
          <a:off x="1347101" y="9395734"/>
          <a:ext cx="11354174" cy="10839798"/>
          <a:chOff x="16576675" y="10473084"/>
          <a:chExt cx="10831529" cy="10535891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031941B9-D53C-6600-F458-DD946E9AEF4C}"/>
              </a:ext>
            </a:extLst>
          </xdr:cNvPr>
          <xdr:cNvSpPr/>
        </xdr:nvSpPr>
        <xdr:spPr>
          <a:xfrm>
            <a:off x="18970625" y="16189660"/>
            <a:ext cx="1236649" cy="2416890"/>
          </a:xfrm>
          <a:prstGeom prst="rect">
            <a:avLst/>
          </a:prstGeom>
          <a:pattFill prst="openDmnd">
            <a:fgClr>
              <a:srgbClr val="00B0F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36833A4C-3E40-57B4-B1E4-FB5057EA9B75}"/>
              </a:ext>
            </a:extLst>
          </xdr:cNvPr>
          <xdr:cNvSpPr/>
        </xdr:nvSpPr>
        <xdr:spPr>
          <a:xfrm>
            <a:off x="25015825" y="13699410"/>
            <a:ext cx="1197864" cy="2416890"/>
          </a:xfrm>
          <a:prstGeom prst="rect">
            <a:avLst/>
          </a:prstGeom>
          <a:pattFill prst="openDmnd">
            <a:fgClr>
              <a:srgbClr val="00B0F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BE20D6B0-8DBA-06E4-8B5E-BF260EB60B6E}"/>
              </a:ext>
            </a:extLst>
          </xdr:cNvPr>
          <xdr:cNvSpPr/>
        </xdr:nvSpPr>
        <xdr:spPr>
          <a:xfrm>
            <a:off x="24991886" y="16111359"/>
            <a:ext cx="1215453" cy="2447004"/>
          </a:xfrm>
          <a:prstGeom prst="rect">
            <a:avLst/>
          </a:prstGeom>
          <a:pattFill prst="openDmnd">
            <a:fgClr>
              <a:srgbClr val="00B0F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xmlns="" id="{842A1078-DDF1-B826-14CC-2A9152120D82}"/>
              </a:ext>
            </a:extLst>
          </xdr:cNvPr>
          <xdr:cNvSpPr/>
        </xdr:nvSpPr>
        <xdr:spPr>
          <a:xfrm>
            <a:off x="18976975" y="13748634"/>
            <a:ext cx="1197864" cy="2416890"/>
          </a:xfrm>
          <a:prstGeom prst="rect">
            <a:avLst/>
          </a:prstGeom>
          <a:pattFill prst="openDmnd">
            <a:fgClr>
              <a:srgbClr val="00B0F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xmlns="" id="{474F466D-48EA-6465-BE94-0940A336D3B6}"/>
              </a:ext>
            </a:extLst>
          </xdr:cNvPr>
          <xdr:cNvSpPr/>
        </xdr:nvSpPr>
        <xdr:spPr>
          <a:xfrm>
            <a:off x="19573075" y="15727710"/>
            <a:ext cx="1295486" cy="2396412"/>
          </a:xfrm>
          <a:prstGeom prst="rect">
            <a:avLst/>
          </a:prstGeom>
          <a:pattFill prst="openDmnd">
            <a:fgClr>
              <a:srgbClr val="FF00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xmlns="" id="{327D67A2-C5F6-AD1C-E34B-F9140C0DC24C}"/>
              </a:ext>
            </a:extLst>
          </xdr:cNvPr>
          <xdr:cNvSpPr/>
        </xdr:nvSpPr>
        <xdr:spPr>
          <a:xfrm>
            <a:off x="24491950" y="15731411"/>
            <a:ext cx="1197864" cy="2392711"/>
          </a:xfrm>
          <a:prstGeom prst="rect">
            <a:avLst/>
          </a:prstGeom>
          <a:pattFill prst="openDmnd">
            <a:fgClr>
              <a:srgbClr val="FF00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xmlns="" id="{7E3B2E93-4C41-6C57-ED36-B39C860060FE}"/>
              </a:ext>
            </a:extLst>
          </xdr:cNvPr>
          <xdr:cNvSpPr/>
        </xdr:nvSpPr>
        <xdr:spPr>
          <a:xfrm>
            <a:off x="17773650" y="11299110"/>
            <a:ext cx="1197864" cy="244732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xmlns="" id="{E83DBBB6-4D94-12EE-297B-B06E9774A060}"/>
              </a:ext>
            </a:extLst>
          </xdr:cNvPr>
          <xdr:cNvSpPr/>
        </xdr:nvSpPr>
        <xdr:spPr>
          <a:xfrm>
            <a:off x="17783175" y="13753385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xmlns="" id="{8D8978A4-DA0D-1A45-3FD4-D3DBC9432F7C}"/>
              </a:ext>
            </a:extLst>
          </xdr:cNvPr>
          <xdr:cNvSpPr/>
        </xdr:nvSpPr>
        <xdr:spPr>
          <a:xfrm>
            <a:off x="18983325" y="11302285"/>
            <a:ext cx="1197864" cy="2416890"/>
          </a:xfrm>
          <a:prstGeom prst="rect">
            <a:avLst/>
          </a:prstGeom>
          <a:pattFill prst="openDmnd">
            <a:fgClr>
              <a:srgbClr val="00B0F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xmlns="" id="{29E5305A-97D0-50EB-ED40-E640FD14011A}"/>
              </a:ext>
            </a:extLst>
          </xdr:cNvPr>
          <xdr:cNvSpPr/>
        </xdr:nvSpPr>
        <xdr:spPr>
          <a:xfrm>
            <a:off x="26209625" y="11289585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xmlns="" id="{3A22C3E3-636D-B0B7-815A-3694E18CD4A8}"/>
              </a:ext>
            </a:extLst>
          </xdr:cNvPr>
          <xdr:cNvSpPr/>
        </xdr:nvSpPr>
        <xdr:spPr>
          <a:xfrm>
            <a:off x="19577050" y="10927635"/>
            <a:ext cx="1197864" cy="2416890"/>
          </a:xfrm>
          <a:prstGeom prst="rect">
            <a:avLst/>
          </a:prstGeom>
          <a:pattFill prst="openDmnd">
            <a:fgClr>
              <a:srgbClr val="FF00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xmlns="" id="{461DA9C3-7C16-7BC6-5B7C-22E829072C10}"/>
              </a:ext>
            </a:extLst>
          </xdr:cNvPr>
          <xdr:cNvSpPr/>
        </xdr:nvSpPr>
        <xdr:spPr>
          <a:xfrm>
            <a:off x="20256233" y="10479435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xmlns="" id="{03FE0204-2973-813A-81F3-E4B3B272AB31}"/>
              </a:ext>
            </a:extLst>
          </xdr:cNvPr>
          <xdr:cNvSpPr/>
        </xdr:nvSpPr>
        <xdr:spPr>
          <a:xfrm>
            <a:off x="21430450" y="10483660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xmlns="" id="{8A387A24-A53B-1B18-77FD-A1F116ADE05C}"/>
              </a:ext>
            </a:extLst>
          </xdr:cNvPr>
          <xdr:cNvSpPr/>
        </xdr:nvSpPr>
        <xdr:spPr>
          <a:xfrm>
            <a:off x="22636951" y="10473084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xmlns="" id="{FF77EE7C-28EF-7970-5D9D-2EFC0DF3F99B}"/>
              </a:ext>
            </a:extLst>
          </xdr:cNvPr>
          <xdr:cNvSpPr/>
        </xdr:nvSpPr>
        <xdr:spPr>
          <a:xfrm>
            <a:off x="25022175" y="11292760"/>
            <a:ext cx="1197864" cy="2416890"/>
          </a:xfrm>
          <a:prstGeom prst="rect">
            <a:avLst/>
          </a:prstGeom>
          <a:pattFill prst="openDmnd">
            <a:fgClr>
              <a:srgbClr val="00B0F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xmlns="" id="{D57F4807-362E-5973-0306-A184D3604350}"/>
              </a:ext>
            </a:extLst>
          </xdr:cNvPr>
          <xdr:cNvSpPr/>
        </xdr:nvSpPr>
        <xdr:spPr>
          <a:xfrm>
            <a:off x="24504650" y="10918110"/>
            <a:ext cx="1197864" cy="2416890"/>
          </a:xfrm>
          <a:prstGeom prst="rect">
            <a:avLst/>
          </a:prstGeom>
          <a:pattFill prst="openDmnd">
            <a:fgClr>
              <a:srgbClr val="FF00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xmlns="" id="{3B2712E9-AA96-753A-39DD-30DBA2C071D2}"/>
              </a:ext>
            </a:extLst>
          </xdr:cNvPr>
          <xdr:cNvSpPr/>
        </xdr:nvSpPr>
        <xdr:spPr>
          <a:xfrm>
            <a:off x="23837101" y="10479960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xmlns="" id="{A41DEAE6-8DEF-7AEA-5551-95AF19EB3EFE}"/>
              </a:ext>
            </a:extLst>
          </xdr:cNvPr>
          <xdr:cNvSpPr/>
        </xdr:nvSpPr>
        <xdr:spPr>
          <a:xfrm>
            <a:off x="16576675" y="11308635"/>
            <a:ext cx="1197864" cy="242457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xmlns="" id="{070FB3E0-C73B-243D-20A2-AAA2907CF629}"/>
              </a:ext>
            </a:extLst>
          </xdr:cNvPr>
          <xdr:cNvSpPr/>
        </xdr:nvSpPr>
        <xdr:spPr>
          <a:xfrm>
            <a:off x="16586200" y="13762910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xmlns="" id="{83846B88-72C4-10F4-9270-4CF6DB86F906}"/>
              </a:ext>
            </a:extLst>
          </xdr:cNvPr>
          <xdr:cNvSpPr/>
        </xdr:nvSpPr>
        <xdr:spPr>
          <a:xfrm>
            <a:off x="26223696" y="13696235"/>
            <a:ext cx="1177443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xmlns="" id="{377C5B8C-B4FA-CC59-5C89-A9DA3ACC6462}"/>
              </a:ext>
            </a:extLst>
          </xdr:cNvPr>
          <xdr:cNvSpPr/>
        </xdr:nvSpPr>
        <xdr:spPr>
          <a:xfrm>
            <a:off x="19570700" y="13334285"/>
            <a:ext cx="1197864" cy="2416890"/>
          </a:xfrm>
          <a:prstGeom prst="rect">
            <a:avLst/>
          </a:prstGeom>
          <a:pattFill prst="openDmnd">
            <a:fgClr>
              <a:srgbClr val="FF00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xmlns="" id="{1CE1F9BE-980F-DF93-4E89-9A06EFCBE440}"/>
              </a:ext>
            </a:extLst>
          </xdr:cNvPr>
          <xdr:cNvSpPr/>
        </xdr:nvSpPr>
        <xdr:spPr>
          <a:xfrm>
            <a:off x="20262850" y="12886084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xmlns="" id="{DDA7AFD2-197E-435D-A4AE-20D696354228}"/>
              </a:ext>
            </a:extLst>
          </xdr:cNvPr>
          <xdr:cNvSpPr/>
        </xdr:nvSpPr>
        <xdr:spPr>
          <a:xfrm>
            <a:off x="21437067" y="12890311"/>
            <a:ext cx="1220862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xmlns="" id="{10F60FAA-0ABB-F970-FB1B-C31790E16FA2}"/>
              </a:ext>
            </a:extLst>
          </xdr:cNvPr>
          <xdr:cNvSpPr/>
        </xdr:nvSpPr>
        <xdr:spPr>
          <a:xfrm>
            <a:off x="22643567" y="12892960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xmlns="" id="{F1B78C1A-EBEE-D423-6CF3-1AE384086E0A}"/>
              </a:ext>
            </a:extLst>
          </xdr:cNvPr>
          <xdr:cNvSpPr/>
        </xdr:nvSpPr>
        <xdr:spPr>
          <a:xfrm>
            <a:off x="24498300" y="13324760"/>
            <a:ext cx="1197864" cy="2416890"/>
          </a:xfrm>
          <a:prstGeom prst="rect">
            <a:avLst/>
          </a:prstGeom>
          <a:pattFill prst="openDmnd">
            <a:fgClr>
              <a:srgbClr val="FF00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xmlns="" id="{6A559E53-F233-B2DD-AFBD-40A652664AE6}"/>
              </a:ext>
            </a:extLst>
          </xdr:cNvPr>
          <xdr:cNvSpPr/>
        </xdr:nvSpPr>
        <xdr:spPr>
          <a:xfrm>
            <a:off x="23830752" y="12886610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xmlns="" id="{8F369ED3-2B63-197D-44DC-C6FDFBEC8C13}"/>
              </a:ext>
            </a:extLst>
          </xdr:cNvPr>
          <xdr:cNvSpPr/>
        </xdr:nvSpPr>
        <xdr:spPr>
          <a:xfrm>
            <a:off x="26210340" y="16116134"/>
            <a:ext cx="1197864" cy="2455454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xmlns="" id="{9A3A7BA0-5CDB-E2D4-1B58-5E5AD2EAEC9D}"/>
              </a:ext>
            </a:extLst>
          </xdr:cNvPr>
          <xdr:cNvSpPr/>
        </xdr:nvSpPr>
        <xdr:spPr>
          <a:xfrm>
            <a:off x="20256500" y="15305960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xmlns="" id="{59C4E3A3-7EAC-1F1E-05A8-990E35AF7E1D}"/>
              </a:ext>
            </a:extLst>
          </xdr:cNvPr>
          <xdr:cNvSpPr/>
        </xdr:nvSpPr>
        <xdr:spPr>
          <a:xfrm>
            <a:off x="21443684" y="15310186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xmlns="" id="{E9F69CB6-71FC-F401-4BCB-A45C3C2919BD}"/>
              </a:ext>
            </a:extLst>
          </xdr:cNvPr>
          <xdr:cNvSpPr/>
        </xdr:nvSpPr>
        <xdr:spPr>
          <a:xfrm>
            <a:off x="22663151" y="15299610"/>
            <a:ext cx="1161757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xmlns="" id="{09DD518B-D00B-21DE-6D9C-80B4CD87EA1D}"/>
              </a:ext>
            </a:extLst>
          </xdr:cNvPr>
          <xdr:cNvSpPr/>
        </xdr:nvSpPr>
        <xdr:spPr>
          <a:xfrm>
            <a:off x="23837368" y="15280034"/>
            <a:ext cx="1197864" cy="2416890"/>
          </a:xfrm>
          <a:prstGeom prst="rect">
            <a:avLst/>
          </a:prstGeom>
          <a:pattFill prst="openDmnd">
            <a:fgClr>
              <a:srgbClr val="00CC00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xmlns="" id="{CED5C0E0-D277-F24E-C61D-91B7D00B91C0}"/>
              </a:ext>
            </a:extLst>
          </xdr:cNvPr>
          <xdr:cNvSpPr/>
        </xdr:nvSpPr>
        <xdr:spPr>
          <a:xfrm>
            <a:off x="17792700" y="16175910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xmlns="" id="{5CFA5A30-BA12-9B56-4023-AB3B3495DE8B}"/>
              </a:ext>
            </a:extLst>
          </xdr:cNvPr>
          <xdr:cNvSpPr/>
        </xdr:nvSpPr>
        <xdr:spPr>
          <a:xfrm>
            <a:off x="16595725" y="16185435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xmlns="" id="{E09A04C4-CD10-7182-01FD-D794736B2BA2}"/>
              </a:ext>
            </a:extLst>
          </xdr:cNvPr>
          <xdr:cNvSpPr/>
        </xdr:nvSpPr>
        <xdr:spPr>
          <a:xfrm>
            <a:off x="17786350" y="18582560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xmlns="" id="{12AAA6C2-6B10-6E12-3674-FE0661D24FDF}"/>
              </a:ext>
            </a:extLst>
          </xdr:cNvPr>
          <xdr:cNvSpPr/>
        </xdr:nvSpPr>
        <xdr:spPr>
          <a:xfrm>
            <a:off x="16589375" y="18592085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xmlns="" id="{590CF78A-B208-2A44-4362-7849C558618F}"/>
              </a:ext>
            </a:extLst>
          </xdr:cNvPr>
          <xdr:cNvSpPr/>
        </xdr:nvSpPr>
        <xdr:spPr>
          <a:xfrm>
            <a:off x="20190091" y="18578848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xmlns="" id="{E829D123-67A3-331B-BDB4-9D2C408A6DD9}"/>
              </a:ext>
            </a:extLst>
          </xdr:cNvPr>
          <xdr:cNvSpPr/>
        </xdr:nvSpPr>
        <xdr:spPr>
          <a:xfrm>
            <a:off x="18993116" y="18575136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xmlns="" id="{8799056C-3560-17E6-8317-8B64DF8435CC}"/>
              </a:ext>
            </a:extLst>
          </xdr:cNvPr>
          <xdr:cNvSpPr/>
        </xdr:nvSpPr>
        <xdr:spPr>
          <a:xfrm>
            <a:off x="22574249" y="18562997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xmlns="" id="{2C0BDBC2-FF83-F965-72E2-EBEE02AC9CD0}"/>
              </a:ext>
            </a:extLst>
          </xdr:cNvPr>
          <xdr:cNvSpPr/>
        </xdr:nvSpPr>
        <xdr:spPr>
          <a:xfrm>
            <a:off x="21387331" y="18572510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xmlns="" id="{68470785-3699-3C68-6EC2-E1EFC59704FB}"/>
              </a:ext>
            </a:extLst>
          </xdr:cNvPr>
          <xdr:cNvSpPr/>
        </xdr:nvSpPr>
        <xdr:spPr>
          <a:xfrm>
            <a:off x="24980902" y="18556634"/>
            <a:ext cx="120245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xmlns="" id="{C60DB1CA-2796-C814-8DFC-C08315C9E0A3}"/>
              </a:ext>
            </a:extLst>
          </xdr:cNvPr>
          <xdr:cNvSpPr/>
        </xdr:nvSpPr>
        <xdr:spPr>
          <a:xfrm>
            <a:off x="23796890" y="18566160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xmlns="" id="{05F8F7DF-3C31-DF8C-07D9-7C627FDCE415}"/>
              </a:ext>
            </a:extLst>
          </xdr:cNvPr>
          <xdr:cNvSpPr/>
        </xdr:nvSpPr>
        <xdr:spPr>
          <a:xfrm>
            <a:off x="26206450" y="18557286"/>
            <a:ext cx="1197864" cy="2416890"/>
          </a:xfrm>
          <a:prstGeom prst="rect">
            <a:avLst/>
          </a:prstGeom>
          <a:pattFill prst="openDmnd">
            <a:fgClr>
              <a:schemeClr val="tx1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12</xdr:col>
      <xdr:colOff>422606</xdr:colOff>
      <xdr:row>70</xdr:row>
      <xdr:rowOff>0</xdr:rowOff>
    </xdr:from>
    <xdr:to>
      <xdr:col>12</xdr:col>
      <xdr:colOff>422606</xdr:colOff>
      <xdr:row>80</xdr:row>
      <xdr:rowOff>13608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xmlns="" id="{23E0D81D-551C-CBFC-412E-CC051DE5FA19}"/>
            </a:ext>
          </a:extLst>
        </xdr:cNvPr>
        <xdr:cNvCxnSpPr/>
      </xdr:nvCxnSpPr>
      <xdr:spPr bwMode="auto">
        <a:xfrm>
          <a:off x="13199713" y="17498786"/>
          <a:ext cx="0" cy="2462893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232003</xdr:colOff>
      <xdr:row>39</xdr:row>
      <xdr:rowOff>95250</xdr:rowOff>
    </xdr:from>
    <xdr:to>
      <xdr:col>12</xdr:col>
      <xdr:colOff>232003</xdr:colOff>
      <xdr:row>80</xdr:row>
      <xdr:rowOff>27215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xmlns="" id="{F5D0AB43-625F-4931-A269-C9198304ABE6}"/>
            </a:ext>
          </a:extLst>
        </xdr:cNvPr>
        <xdr:cNvCxnSpPr/>
      </xdr:nvCxnSpPr>
      <xdr:spPr bwMode="auto">
        <a:xfrm>
          <a:off x="13009110" y="9974036"/>
          <a:ext cx="0" cy="1000125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518114</xdr:colOff>
      <xdr:row>45</xdr:row>
      <xdr:rowOff>40821</xdr:rowOff>
    </xdr:from>
    <xdr:to>
      <xdr:col>12</xdr:col>
      <xdr:colOff>435429</xdr:colOff>
      <xdr:row>46</xdr:row>
      <xdr:rowOff>176893</xdr:rowOff>
    </xdr:to>
    <xdr:cxnSp macro="">
      <xdr:nvCxnSpPr>
        <xdr:cNvPr id="147" name="Connector: Elbow 146">
          <a:extLst>
            <a:ext uri="{FF2B5EF4-FFF2-40B4-BE49-F238E27FC236}">
              <a16:creationId xmlns:a16="http://schemas.microsoft.com/office/drawing/2014/main" xmlns="" id="{3EF70F16-9DE9-39EE-C81E-A4FD23AD2BBA}"/>
            </a:ext>
          </a:extLst>
        </xdr:cNvPr>
        <xdr:cNvCxnSpPr/>
      </xdr:nvCxnSpPr>
      <xdr:spPr bwMode="auto">
        <a:xfrm>
          <a:off x="12682900" y="11389178"/>
          <a:ext cx="529636" cy="381001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326573</xdr:colOff>
      <xdr:row>45</xdr:row>
      <xdr:rowOff>68031</xdr:rowOff>
    </xdr:from>
    <xdr:to>
      <xdr:col>1</xdr:col>
      <xdr:colOff>830040</xdr:colOff>
      <xdr:row>46</xdr:row>
      <xdr:rowOff>95249</xdr:rowOff>
    </xdr:to>
    <xdr:cxnSp macro="">
      <xdr:nvCxnSpPr>
        <xdr:cNvPr id="172" name="Connector: Elbow 171">
          <a:extLst>
            <a:ext uri="{FF2B5EF4-FFF2-40B4-BE49-F238E27FC236}">
              <a16:creationId xmlns:a16="http://schemas.microsoft.com/office/drawing/2014/main" xmlns="" id="{632C6E5A-66A6-CCAC-FA56-23943CC33C5E}"/>
            </a:ext>
          </a:extLst>
        </xdr:cNvPr>
        <xdr:cNvCxnSpPr/>
      </xdr:nvCxnSpPr>
      <xdr:spPr bwMode="auto">
        <a:xfrm rot="10800000" flipV="1">
          <a:off x="830037" y="11416388"/>
          <a:ext cx="503467" cy="272147"/>
        </a:xfrm>
        <a:prstGeom prst="bentConnector3">
          <a:avLst>
            <a:gd name="adj1" fmla="val 52703"/>
          </a:avLst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843643</xdr:colOff>
      <xdr:row>45</xdr:row>
      <xdr:rowOff>54428</xdr:rowOff>
    </xdr:from>
    <xdr:to>
      <xdr:col>11</xdr:col>
      <xdr:colOff>476250</xdr:colOff>
      <xdr:row>45</xdr:row>
      <xdr:rowOff>54428</xdr:rowOff>
    </xdr:to>
    <xdr:cxnSp macro="">
      <xdr:nvCxnSpPr>
        <xdr:cNvPr id="35" name="Straight Connector 34"/>
        <xdr:cNvCxnSpPr/>
      </xdr:nvCxnSpPr>
      <xdr:spPr bwMode="auto">
        <a:xfrm flipH="1">
          <a:off x="1347107" y="11402785"/>
          <a:ext cx="11293929" cy="0"/>
        </a:xfrm>
        <a:prstGeom prst="line">
          <a:avLst/>
        </a:prstGeom>
        <a:ln w="285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ln w="28575"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topLeftCell="A88" zoomScale="70" zoomScaleNormal="70" workbookViewId="0">
      <selection activeCell="J113" sqref="J113"/>
    </sheetView>
  </sheetViews>
  <sheetFormatPr defaultRowHeight="18.75" x14ac:dyDescent="0.3"/>
  <cols>
    <col min="1" max="1" width="7.5703125" style="11" customWidth="1"/>
    <col min="2" max="2" width="58.28515625" style="4" customWidth="1"/>
    <col min="3" max="3" width="12" style="4" bestFit="1" customWidth="1"/>
    <col min="4" max="4" width="11.7109375" style="4" customWidth="1"/>
    <col min="5" max="5" width="15" style="4" customWidth="1"/>
    <col min="6" max="6" width="15.140625" style="11" customWidth="1"/>
    <col min="7" max="7" width="10.28515625" style="4" bestFit="1" customWidth="1"/>
    <col min="8" max="8" width="14.42578125" style="4" customWidth="1"/>
    <col min="9" max="9" width="16.28515625" style="4" customWidth="1"/>
    <col min="10" max="10" width="12.42578125" style="4" customWidth="1"/>
    <col min="11" max="13" width="9.140625" style="4"/>
    <col min="14" max="14" width="8.5703125" style="4" customWidth="1"/>
    <col min="15" max="15" width="9.140625" style="4" hidden="1" customWidth="1"/>
    <col min="16" max="16384" width="9.140625" style="4"/>
  </cols>
  <sheetData>
    <row r="1" spans="1:15" ht="41.25" customHeight="1" thickBot="1" x14ac:dyDescent="0.35">
      <c r="A1" s="98" t="s">
        <v>46</v>
      </c>
      <c r="B1" s="98"/>
      <c r="C1" s="98"/>
      <c r="D1" s="98"/>
      <c r="E1" s="98"/>
      <c r="F1" s="98"/>
      <c r="G1" s="98"/>
      <c r="H1" s="98"/>
      <c r="I1" s="98"/>
      <c r="J1" s="78"/>
      <c r="K1" s="2"/>
      <c r="L1" s="2"/>
      <c r="M1" s="2"/>
      <c r="N1" s="2"/>
      <c r="O1" s="3"/>
    </row>
    <row r="2" spans="1:15" ht="41.25" thickBot="1" x14ac:dyDescent="0.35">
      <c r="A2" s="49" t="s">
        <v>8</v>
      </c>
      <c r="B2" s="44" t="s">
        <v>7</v>
      </c>
      <c r="C2" s="49" t="s">
        <v>27</v>
      </c>
      <c r="D2" s="49" t="s">
        <v>28</v>
      </c>
      <c r="E2" s="49" t="s">
        <v>29</v>
      </c>
      <c r="F2" s="54" t="s">
        <v>2</v>
      </c>
    </row>
    <row r="3" spans="1:15" ht="18.75" customHeight="1" x14ac:dyDescent="0.3">
      <c r="A3" s="26">
        <v>1</v>
      </c>
      <c r="B3" s="50" t="s">
        <v>31</v>
      </c>
      <c r="C3" s="18">
        <v>6</v>
      </c>
      <c r="D3" s="18">
        <v>1.5</v>
      </c>
      <c r="E3" s="22">
        <v>1.5</v>
      </c>
      <c r="F3" s="25"/>
    </row>
    <row r="4" spans="1:15" ht="18" customHeight="1" x14ac:dyDescent="0.3">
      <c r="A4" s="26">
        <v>2</v>
      </c>
      <c r="B4" s="48" t="s">
        <v>32</v>
      </c>
      <c r="C4" s="55"/>
      <c r="D4" s="55"/>
      <c r="E4" s="56">
        <v>1</v>
      </c>
      <c r="F4" s="42"/>
      <c r="G4" s="5"/>
      <c r="H4" s="5"/>
      <c r="I4" s="5"/>
      <c r="J4" s="5"/>
      <c r="K4" s="5"/>
      <c r="L4" s="5"/>
      <c r="M4" s="5"/>
      <c r="N4" s="2"/>
      <c r="O4" s="2"/>
    </row>
    <row r="5" spans="1:15" ht="18" customHeight="1" x14ac:dyDescent="0.3">
      <c r="A5" s="52">
        <v>3</v>
      </c>
      <c r="B5" s="51" t="s">
        <v>50</v>
      </c>
      <c r="C5" s="18"/>
      <c r="D5" s="18"/>
      <c r="E5" s="22"/>
      <c r="F5" s="42">
        <v>4</v>
      </c>
      <c r="G5" s="5"/>
      <c r="H5" s="5"/>
      <c r="I5" s="5"/>
      <c r="J5" s="5"/>
      <c r="K5" s="5"/>
      <c r="L5" s="5"/>
      <c r="M5" s="5"/>
      <c r="N5" s="2"/>
      <c r="O5" s="2"/>
    </row>
    <row r="6" spans="1:15" ht="18" customHeight="1" x14ac:dyDescent="0.3">
      <c r="A6" s="46">
        <v>4</v>
      </c>
      <c r="B6" s="51" t="s">
        <v>51</v>
      </c>
      <c r="C6" s="18"/>
      <c r="D6" s="18"/>
      <c r="E6" s="22"/>
      <c r="F6" s="42">
        <v>8</v>
      </c>
      <c r="G6" s="47"/>
      <c r="H6" s="47"/>
      <c r="I6" s="47"/>
      <c r="J6" s="47"/>
      <c r="K6" s="47"/>
      <c r="L6" s="47"/>
      <c r="M6" s="47"/>
      <c r="N6" s="2"/>
      <c r="O6" s="2"/>
    </row>
    <row r="7" spans="1:15" x14ac:dyDescent="0.3">
      <c r="A7" s="46">
        <v>5</v>
      </c>
      <c r="B7" s="51" t="s">
        <v>33</v>
      </c>
      <c r="C7" s="57"/>
      <c r="D7" s="57"/>
      <c r="E7" s="57"/>
      <c r="F7" s="42">
        <v>6</v>
      </c>
      <c r="G7" s="5"/>
      <c r="H7" s="5"/>
      <c r="I7" s="5"/>
      <c r="J7" s="5"/>
      <c r="K7" s="5"/>
      <c r="L7" s="5"/>
      <c r="M7" s="5"/>
      <c r="N7" s="2"/>
      <c r="O7" s="2"/>
    </row>
    <row r="8" spans="1:15" x14ac:dyDescent="0.3">
      <c r="A8" s="46">
        <v>6</v>
      </c>
      <c r="B8" s="51" t="s">
        <v>34</v>
      </c>
      <c r="C8" s="57"/>
      <c r="D8" s="57"/>
      <c r="E8" s="57"/>
      <c r="F8" s="42">
        <v>5</v>
      </c>
      <c r="G8" s="5"/>
      <c r="H8" s="5"/>
      <c r="I8" s="5"/>
      <c r="J8" s="5"/>
      <c r="K8" s="5"/>
      <c r="L8" s="5"/>
      <c r="M8" s="5"/>
      <c r="N8" s="2"/>
      <c r="O8" s="2"/>
    </row>
    <row r="9" spans="1:15" x14ac:dyDescent="0.3">
      <c r="A9" s="52">
        <v>7</v>
      </c>
      <c r="B9" s="51" t="s">
        <v>36</v>
      </c>
      <c r="C9" s="57"/>
      <c r="D9" s="57"/>
      <c r="E9" s="57"/>
      <c r="F9" s="42">
        <v>4</v>
      </c>
      <c r="G9" s="5"/>
      <c r="H9" s="5"/>
      <c r="I9" s="5"/>
      <c r="J9" s="5"/>
      <c r="K9" s="5"/>
      <c r="L9" s="5"/>
      <c r="M9" s="5"/>
      <c r="N9" s="2"/>
      <c r="O9" s="2"/>
    </row>
    <row r="10" spans="1:15" x14ac:dyDescent="0.3">
      <c r="A10" s="46">
        <v>8</v>
      </c>
      <c r="B10" s="51" t="s">
        <v>35</v>
      </c>
      <c r="C10" s="57"/>
      <c r="D10" s="57"/>
      <c r="E10" s="57"/>
      <c r="F10" s="42">
        <v>6</v>
      </c>
      <c r="G10" s="5"/>
      <c r="H10" s="5"/>
      <c r="I10" s="5"/>
      <c r="J10" s="5"/>
      <c r="K10" s="5"/>
      <c r="L10" s="5"/>
      <c r="M10" s="5"/>
      <c r="N10" s="2"/>
      <c r="O10" s="2"/>
    </row>
    <row r="11" spans="1:15" x14ac:dyDescent="0.3">
      <c r="A11" s="63"/>
      <c r="B11" s="64"/>
      <c r="C11" s="65"/>
      <c r="D11" s="65"/>
      <c r="E11" s="65"/>
      <c r="F11" s="66"/>
      <c r="G11" s="5"/>
      <c r="H11" s="5"/>
      <c r="I11" s="5"/>
      <c r="J11" s="5"/>
      <c r="K11" s="5"/>
      <c r="L11" s="5"/>
      <c r="M11" s="5"/>
      <c r="N11" s="2"/>
      <c r="O11" s="2"/>
    </row>
    <row r="12" spans="1:15" x14ac:dyDescent="0.3">
      <c r="A12" s="63"/>
      <c r="B12" s="64"/>
      <c r="C12" s="65"/>
      <c r="D12" s="65"/>
      <c r="E12" s="65"/>
      <c r="F12" s="66"/>
      <c r="G12" s="5"/>
      <c r="H12" s="5"/>
      <c r="I12" s="5"/>
      <c r="J12" s="5"/>
      <c r="K12" s="5"/>
      <c r="L12" s="5"/>
      <c r="M12" s="5"/>
      <c r="N12" s="2"/>
      <c r="O12" s="2"/>
    </row>
    <row r="13" spans="1:15" x14ac:dyDescent="0.3">
      <c r="A13" s="8"/>
      <c r="B13" s="7"/>
      <c r="C13" s="7"/>
      <c r="D13" s="7"/>
      <c r="E13" s="9"/>
      <c r="F13" s="5"/>
      <c r="G13" s="5"/>
      <c r="H13" s="5"/>
      <c r="K13" s="5"/>
      <c r="L13" s="5"/>
      <c r="M13" s="5"/>
      <c r="N13" s="2"/>
      <c r="O13" s="2"/>
    </row>
    <row r="14" spans="1:15" x14ac:dyDescent="0.3">
      <c r="A14" s="8"/>
      <c r="B14" s="7"/>
      <c r="C14" s="7"/>
      <c r="D14" s="7"/>
      <c r="E14" s="9"/>
      <c r="F14" s="5"/>
      <c r="G14" s="5"/>
      <c r="H14" s="5"/>
      <c r="K14" s="5"/>
      <c r="L14" s="5"/>
      <c r="M14" s="5"/>
      <c r="N14" s="2"/>
      <c r="O14" s="2"/>
    </row>
    <row r="15" spans="1:15" x14ac:dyDescent="0.3">
      <c r="A15" s="8"/>
      <c r="B15" s="7"/>
      <c r="C15" s="82" t="s">
        <v>41</v>
      </c>
      <c r="D15" s="7"/>
      <c r="E15" s="9"/>
      <c r="F15" s="5"/>
      <c r="G15" s="5"/>
      <c r="H15" s="5"/>
      <c r="K15" s="5"/>
      <c r="L15" s="5"/>
      <c r="M15" s="5"/>
      <c r="N15" s="2"/>
      <c r="O15" s="2"/>
    </row>
    <row r="16" spans="1:15" x14ac:dyDescent="0.3">
      <c r="A16" s="8"/>
      <c r="B16" s="10"/>
      <c r="C16" s="7"/>
      <c r="D16" s="7"/>
      <c r="E16" s="28"/>
      <c r="F16" s="5"/>
      <c r="G16" s="5"/>
      <c r="H16" s="5"/>
      <c r="I16" s="105"/>
      <c r="J16" s="105"/>
      <c r="K16" s="105"/>
      <c r="L16" s="105"/>
      <c r="M16" s="5"/>
      <c r="N16" s="2"/>
      <c r="O16" s="2"/>
    </row>
    <row r="17" spans="1:15" x14ac:dyDescent="0.3">
      <c r="A17" s="8"/>
      <c r="B17" s="7"/>
      <c r="C17" s="7"/>
      <c r="D17" s="7"/>
      <c r="E17" s="7"/>
      <c r="F17" s="5"/>
      <c r="G17" s="5"/>
      <c r="H17" s="5"/>
      <c r="I17" s="105"/>
      <c r="J17" s="105"/>
      <c r="K17" s="105"/>
      <c r="L17" s="105"/>
      <c r="M17" s="5"/>
      <c r="N17" s="2"/>
      <c r="O17" s="2"/>
    </row>
    <row r="18" spans="1:15" x14ac:dyDescent="0.3">
      <c r="A18" s="8"/>
      <c r="B18" s="7"/>
      <c r="C18" s="7"/>
      <c r="D18" s="7"/>
      <c r="E18" s="7"/>
      <c r="F18" s="5"/>
      <c r="G18" s="5"/>
      <c r="H18" s="5"/>
      <c r="I18" s="30"/>
      <c r="J18" s="30"/>
      <c r="K18" s="31"/>
      <c r="L18" s="30"/>
      <c r="M18" s="5"/>
      <c r="N18" s="2"/>
      <c r="O18" s="2"/>
    </row>
    <row r="19" spans="1:15" x14ac:dyDescent="0.3">
      <c r="A19" s="8"/>
      <c r="B19" s="81" t="s">
        <v>40</v>
      </c>
      <c r="D19" s="7"/>
      <c r="E19" s="7"/>
      <c r="F19" s="5"/>
      <c r="G19" s="5"/>
      <c r="H19" s="5"/>
      <c r="I19" s="103"/>
      <c r="J19" s="103"/>
      <c r="K19" s="6"/>
      <c r="L19" s="5"/>
      <c r="M19" s="5"/>
      <c r="N19" s="2"/>
      <c r="O19" s="2"/>
    </row>
    <row r="20" spans="1:15" x14ac:dyDescent="0.3">
      <c r="A20" s="8"/>
      <c r="B20" s="29"/>
      <c r="C20" s="7"/>
      <c r="D20" s="7"/>
      <c r="E20" s="7"/>
      <c r="F20" s="5"/>
      <c r="G20" s="5"/>
      <c r="H20" s="5"/>
      <c r="I20" s="5"/>
      <c r="J20" s="5"/>
      <c r="K20" s="5"/>
      <c r="L20" s="5"/>
      <c r="M20" s="5"/>
      <c r="N20" s="2"/>
      <c r="O20" s="2"/>
    </row>
    <row r="21" spans="1:15" x14ac:dyDescent="0.3">
      <c r="A21" s="8"/>
      <c r="B21" s="7"/>
      <c r="C21" s="104"/>
      <c r="D21" s="104"/>
      <c r="E21" s="104"/>
      <c r="F21" s="104"/>
      <c r="G21" s="5"/>
      <c r="H21" s="5"/>
      <c r="I21" s="5"/>
      <c r="J21" s="5"/>
      <c r="K21" s="6"/>
      <c r="L21" s="5"/>
      <c r="M21" s="5"/>
      <c r="N21" s="2"/>
      <c r="O21" s="2"/>
    </row>
    <row r="22" spans="1:15" x14ac:dyDescent="0.3">
      <c r="A22" s="8"/>
      <c r="B22" s="113" t="s">
        <v>39</v>
      </c>
      <c r="C22" s="7"/>
      <c r="D22" s="7"/>
      <c r="E22" s="7"/>
      <c r="F22" s="7"/>
      <c r="G22" s="5"/>
      <c r="H22" s="5"/>
      <c r="I22" s="5"/>
      <c r="J22" s="5"/>
      <c r="L22" s="5"/>
      <c r="M22" s="5"/>
      <c r="N22" s="2"/>
      <c r="O22" s="2"/>
    </row>
    <row r="23" spans="1:15" x14ac:dyDescent="0.3">
      <c r="A23" s="8"/>
      <c r="B23" s="85" t="s">
        <v>47</v>
      </c>
      <c r="C23" s="7"/>
      <c r="D23" s="7"/>
      <c r="E23" s="7"/>
      <c r="F23" s="7"/>
      <c r="G23" s="5"/>
      <c r="H23" s="5"/>
      <c r="I23" s="5"/>
      <c r="J23" s="112" t="s">
        <v>47</v>
      </c>
      <c r="K23" s="112"/>
      <c r="L23" s="112"/>
      <c r="M23" s="79" t="s">
        <v>38</v>
      </c>
      <c r="N23" s="2"/>
      <c r="O23" s="2"/>
    </row>
    <row r="24" spans="1:15" x14ac:dyDescent="0.3">
      <c r="A24" s="8"/>
      <c r="B24" s="7"/>
      <c r="C24" s="7"/>
      <c r="D24" s="7"/>
      <c r="E24" s="7"/>
      <c r="F24" s="7"/>
      <c r="G24" s="5"/>
      <c r="H24" s="5"/>
      <c r="I24" s="5"/>
      <c r="J24" s="5"/>
      <c r="K24" s="6"/>
      <c r="L24" s="5"/>
      <c r="M24" s="5"/>
      <c r="N24" s="28">
        <f>E3-E4</f>
        <v>0.5</v>
      </c>
      <c r="O24" s="2"/>
    </row>
    <row r="25" spans="1:15" x14ac:dyDescent="0.3">
      <c r="A25" s="8"/>
      <c r="B25" s="7"/>
      <c r="C25" s="7"/>
      <c r="D25" s="7"/>
      <c r="E25" s="7"/>
      <c r="F25" s="7"/>
      <c r="G25" s="5"/>
      <c r="H25" s="5"/>
      <c r="I25" s="5"/>
      <c r="J25" s="5"/>
      <c r="K25" s="6"/>
      <c r="L25" s="5"/>
      <c r="M25" s="28">
        <f>E3</f>
        <v>1.5</v>
      </c>
      <c r="N25" s="2"/>
      <c r="O25" s="2"/>
    </row>
    <row r="26" spans="1:15" x14ac:dyDescent="0.3">
      <c r="A26" s="8"/>
      <c r="B26" s="7"/>
      <c r="C26" s="7"/>
      <c r="D26" s="7"/>
      <c r="E26" s="7"/>
      <c r="F26" s="7"/>
      <c r="G26" s="5"/>
      <c r="H26" s="5"/>
      <c r="I26" s="5"/>
      <c r="J26" s="5"/>
      <c r="K26" s="6"/>
      <c r="L26" s="5"/>
      <c r="M26" s="5"/>
      <c r="N26" s="2"/>
      <c r="O26" s="2"/>
    </row>
    <row r="27" spans="1:15" x14ac:dyDescent="0.3">
      <c r="A27" s="8"/>
      <c r="B27" s="7"/>
      <c r="C27" s="7"/>
      <c r="D27" s="7"/>
      <c r="E27" s="7"/>
      <c r="F27" s="7"/>
      <c r="G27" s="5"/>
      <c r="H27" s="5"/>
      <c r="I27" s="5"/>
      <c r="J27" s="5"/>
      <c r="K27" s="6"/>
      <c r="L27" s="5"/>
      <c r="M27" s="5"/>
      <c r="N27" s="2"/>
      <c r="O27" s="2"/>
    </row>
    <row r="28" spans="1:15" x14ac:dyDescent="0.3">
      <c r="A28" s="8"/>
      <c r="B28" s="7"/>
      <c r="C28" s="7"/>
      <c r="D28" s="7"/>
      <c r="E28" s="7"/>
      <c r="F28" s="7"/>
      <c r="G28" s="5"/>
      <c r="H28" s="5"/>
      <c r="I28" s="5"/>
      <c r="J28" s="5"/>
      <c r="K28" s="6">
        <f>D3</f>
        <v>1.5</v>
      </c>
      <c r="L28" s="5"/>
      <c r="M28" s="5"/>
      <c r="N28" s="2"/>
      <c r="O28" s="2"/>
    </row>
    <row r="29" spans="1:15" x14ac:dyDescent="0.3">
      <c r="A29" s="8"/>
      <c r="B29" s="7"/>
      <c r="C29" s="7"/>
      <c r="D29" s="7"/>
      <c r="E29" s="7"/>
      <c r="F29" s="7"/>
      <c r="G29" s="5"/>
      <c r="H29" s="5"/>
      <c r="I29" s="5"/>
      <c r="J29" s="5"/>
      <c r="L29" s="5"/>
      <c r="M29" s="5"/>
      <c r="N29" s="2"/>
      <c r="O29" s="2"/>
    </row>
    <row r="30" spans="1:15" ht="21" customHeight="1" x14ac:dyDescent="0.3">
      <c r="A30" s="8"/>
      <c r="B30" s="7"/>
      <c r="C30" s="99" t="s">
        <v>37</v>
      </c>
      <c r="D30" s="99"/>
      <c r="E30" s="99"/>
      <c r="F30" s="99"/>
      <c r="G30" s="99"/>
      <c r="H30" s="99"/>
      <c r="I30" s="5"/>
      <c r="J30" s="5"/>
      <c r="K30" s="6"/>
      <c r="L30" s="5"/>
      <c r="M30" s="5"/>
      <c r="N30" s="2"/>
      <c r="O30" s="2"/>
    </row>
    <row r="31" spans="1:15" x14ac:dyDescent="0.3">
      <c r="A31" s="8"/>
      <c r="B31" s="7"/>
      <c r="C31" s="7"/>
      <c r="D31" s="7"/>
      <c r="E31" s="7"/>
      <c r="F31" s="7"/>
      <c r="G31" s="5"/>
      <c r="H31" s="5"/>
      <c r="I31" s="5"/>
      <c r="J31" s="5"/>
      <c r="K31" s="6"/>
      <c r="L31" s="5"/>
      <c r="M31" s="5"/>
      <c r="N31" s="2"/>
      <c r="O31" s="2"/>
    </row>
    <row r="32" spans="1:15" x14ac:dyDescent="0.3">
      <c r="A32" s="8"/>
      <c r="B32" s="7"/>
      <c r="C32" s="7"/>
      <c r="D32" s="7"/>
      <c r="E32" s="7"/>
      <c r="F32" s="7"/>
      <c r="G32" s="5"/>
      <c r="H32" s="5"/>
      <c r="I32" s="5"/>
      <c r="J32" s="5"/>
      <c r="K32" s="6"/>
      <c r="L32" s="5"/>
      <c r="M32" s="5"/>
      <c r="N32" s="2"/>
      <c r="O32" s="2"/>
    </row>
    <row r="33" spans="1:15" x14ac:dyDescent="0.3">
      <c r="A33" s="8"/>
      <c r="B33" s="7"/>
      <c r="C33" s="7"/>
      <c r="D33" s="7"/>
      <c r="E33" s="7"/>
      <c r="F33" s="7"/>
      <c r="G33" s="5"/>
      <c r="H33" s="5"/>
      <c r="I33" s="5"/>
      <c r="J33" s="5"/>
      <c r="K33" s="6"/>
      <c r="L33" s="5"/>
      <c r="M33" s="5"/>
      <c r="N33" s="2"/>
      <c r="O33" s="2"/>
    </row>
    <row r="34" spans="1:15" x14ac:dyDescent="0.3">
      <c r="A34" s="8"/>
      <c r="B34" s="7"/>
      <c r="C34" s="7"/>
      <c r="D34" s="7"/>
      <c r="E34" s="7"/>
      <c r="F34" s="7"/>
      <c r="G34" s="5"/>
      <c r="H34" s="5"/>
      <c r="I34" s="5"/>
      <c r="J34" s="5"/>
      <c r="K34" s="6"/>
      <c r="L34" s="5"/>
      <c r="M34" s="5"/>
      <c r="N34" s="2"/>
      <c r="O34" s="2"/>
    </row>
    <row r="35" spans="1:15" x14ac:dyDescent="0.3">
      <c r="A35" s="8"/>
      <c r="B35" s="7"/>
      <c r="C35" s="7"/>
      <c r="D35" s="7"/>
      <c r="E35" s="7"/>
      <c r="F35" s="7"/>
      <c r="G35" s="5"/>
      <c r="H35" s="5"/>
      <c r="I35" s="5"/>
      <c r="J35" s="5"/>
      <c r="K35" s="6"/>
      <c r="L35" s="5"/>
      <c r="M35" s="5"/>
      <c r="N35" s="2"/>
      <c r="O35" s="2"/>
    </row>
    <row r="36" spans="1:15" x14ac:dyDescent="0.3">
      <c r="A36" s="8"/>
      <c r="B36" s="7"/>
      <c r="C36" s="7"/>
      <c r="D36" s="7"/>
      <c r="E36" s="7"/>
      <c r="F36" s="7"/>
      <c r="G36" s="5"/>
      <c r="H36" s="5"/>
      <c r="I36" s="5"/>
      <c r="J36" s="5"/>
      <c r="K36" s="6"/>
      <c r="L36" s="5"/>
      <c r="M36" s="5"/>
      <c r="N36" s="2"/>
      <c r="O36" s="2"/>
    </row>
    <row r="37" spans="1:15" x14ac:dyDescent="0.3">
      <c r="A37" s="8"/>
      <c r="B37" s="7"/>
      <c r="C37" s="7"/>
      <c r="D37" s="7"/>
      <c r="E37" s="7"/>
      <c r="F37" s="7"/>
      <c r="G37" s="5"/>
      <c r="H37" s="5"/>
      <c r="I37" s="5"/>
      <c r="J37" s="5"/>
      <c r="K37" s="6"/>
      <c r="L37" s="5"/>
      <c r="M37" s="5"/>
      <c r="N37" s="2"/>
      <c r="O37" s="2"/>
    </row>
    <row r="38" spans="1:15" x14ac:dyDescent="0.3">
      <c r="A38" s="8"/>
      <c r="B38" s="7"/>
      <c r="C38" s="7"/>
      <c r="D38" s="7"/>
      <c r="E38" s="7"/>
      <c r="F38" s="7"/>
      <c r="G38" s="5"/>
      <c r="H38" s="5"/>
      <c r="I38" s="5"/>
      <c r="J38" s="5"/>
      <c r="K38" s="6"/>
      <c r="L38" s="5"/>
      <c r="M38" s="5"/>
      <c r="N38" s="2"/>
      <c r="O38" s="2"/>
    </row>
    <row r="39" spans="1:15" x14ac:dyDescent="0.3">
      <c r="A39" s="8"/>
      <c r="B39" s="7"/>
      <c r="C39" s="7"/>
      <c r="D39" s="7"/>
      <c r="E39" s="7"/>
      <c r="F39" s="7"/>
      <c r="G39" s="5"/>
      <c r="H39" s="5"/>
      <c r="I39" s="5"/>
      <c r="J39" s="5"/>
      <c r="K39" s="6"/>
      <c r="L39" s="5"/>
      <c r="M39" s="5"/>
      <c r="N39" s="2"/>
      <c r="O39" s="2"/>
    </row>
    <row r="40" spans="1:15" x14ac:dyDescent="0.3">
      <c r="A40" s="8"/>
      <c r="B40" s="7"/>
      <c r="C40" s="7"/>
      <c r="D40" s="7"/>
      <c r="E40" s="7"/>
      <c r="F40" s="7"/>
      <c r="G40" s="5"/>
      <c r="H40" s="5"/>
      <c r="I40" s="5"/>
      <c r="J40" s="5"/>
      <c r="K40" s="6"/>
      <c r="L40" s="5"/>
      <c r="M40" s="5"/>
      <c r="N40" s="2"/>
      <c r="O40" s="2"/>
    </row>
    <row r="41" spans="1:15" x14ac:dyDescent="0.3">
      <c r="A41" s="8"/>
      <c r="B41" s="7"/>
      <c r="C41" s="7"/>
      <c r="D41" s="7"/>
      <c r="E41" s="7"/>
      <c r="F41" s="7"/>
      <c r="G41" s="5"/>
      <c r="H41" s="5"/>
      <c r="I41" s="5"/>
      <c r="J41" s="5"/>
      <c r="K41" s="6"/>
      <c r="L41" s="5"/>
      <c r="M41" s="5"/>
      <c r="N41" s="2"/>
      <c r="O41" s="2"/>
    </row>
    <row r="42" spans="1:15" x14ac:dyDescent="0.3">
      <c r="A42" s="8"/>
      <c r="B42" s="7"/>
      <c r="C42" s="7"/>
      <c r="D42" s="7"/>
      <c r="E42" s="7"/>
      <c r="F42" s="7"/>
      <c r="G42" s="5"/>
      <c r="H42" s="5"/>
      <c r="I42" s="5"/>
      <c r="J42" s="5"/>
      <c r="K42" s="6"/>
      <c r="L42" s="5"/>
      <c r="M42" s="5"/>
      <c r="N42" s="2"/>
      <c r="O42" s="2"/>
    </row>
    <row r="43" spans="1:15" x14ac:dyDescent="0.3">
      <c r="A43" s="8"/>
      <c r="B43" s="7"/>
      <c r="C43" s="7"/>
      <c r="D43" s="7"/>
      <c r="E43" s="7"/>
      <c r="F43" s="7"/>
      <c r="G43" s="5"/>
      <c r="H43" s="5"/>
      <c r="I43" s="5"/>
      <c r="J43" s="5"/>
      <c r="K43" s="6"/>
      <c r="L43" s="5"/>
      <c r="M43" s="5"/>
      <c r="N43" s="2"/>
      <c r="O43" s="2"/>
    </row>
    <row r="44" spans="1:15" x14ac:dyDescent="0.3">
      <c r="A44" s="8"/>
      <c r="B44" s="7"/>
      <c r="C44" s="7"/>
      <c r="D44" s="7"/>
      <c r="E44" s="7"/>
      <c r="F44" s="7"/>
      <c r="G44" s="5"/>
      <c r="H44" s="5"/>
      <c r="I44" s="5"/>
      <c r="J44" s="5"/>
      <c r="K44" s="6"/>
      <c r="L44" s="5"/>
      <c r="M44" s="5"/>
      <c r="N44" s="2"/>
      <c r="O44" s="2"/>
    </row>
    <row r="45" spans="1:15" x14ac:dyDescent="0.3">
      <c r="A45" s="8"/>
      <c r="B45" s="7"/>
      <c r="C45" s="7"/>
      <c r="D45" s="7"/>
      <c r="E45" s="7"/>
      <c r="F45" s="7"/>
      <c r="G45" s="5"/>
      <c r="H45" s="5"/>
      <c r="I45" s="5"/>
      <c r="J45" s="5"/>
      <c r="K45" s="6"/>
      <c r="L45" s="5"/>
      <c r="M45" s="5"/>
      <c r="N45" s="2"/>
      <c r="O45" s="2"/>
    </row>
    <row r="46" spans="1:15" x14ac:dyDescent="0.3">
      <c r="A46" s="8"/>
      <c r="B46" s="7"/>
      <c r="C46" s="7"/>
      <c r="D46" s="7"/>
      <c r="E46" s="7"/>
      <c r="F46" s="7"/>
      <c r="G46" s="5"/>
      <c r="H46" s="5"/>
      <c r="I46" s="5"/>
      <c r="J46" s="5"/>
      <c r="K46" s="6"/>
      <c r="L46" s="5"/>
      <c r="N46" s="2"/>
      <c r="O46" s="2"/>
    </row>
    <row r="47" spans="1:15" x14ac:dyDescent="0.3">
      <c r="A47" s="8"/>
      <c r="B47" s="80" t="s">
        <v>44</v>
      </c>
      <c r="C47" s="7"/>
      <c r="D47" s="7"/>
      <c r="E47" s="7"/>
      <c r="F47" s="7"/>
      <c r="G47" s="5"/>
      <c r="H47" s="5"/>
      <c r="I47" s="5"/>
      <c r="J47" s="5"/>
      <c r="K47" s="6"/>
      <c r="L47" s="5"/>
      <c r="M47" s="6"/>
      <c r="N47" s="84" t="s">
        <v>43</v>
      </c>
      <c r="O47" s="2"/>
    </row>
    <row r="48" spans="1:15" x14ac:dyDescent="0.3">
      <c r="A48" s="8"/>
      <c r="B48" s="7"/>
      <c r="C48" s="7"/>
      <c r="D48" s="7"/>
      <c r="E48" s="7"/>
      <c r="F48" s="7"/>
      <c r="G48" s="5"/>
      <c r="H48" s="5"/>
      <c r="I48" s="5"/>
      <c r="J48" s="5"/>
      <c r="K48" s="6"/>
      <c r="L48" s="5"/>
      <c r="M48" s="5"/>
      <c r="N48" s="2"/>
      <c r="O48" s="2"/>
    </row>
    <row r="49" spans="1:15" x14ac:dyDescent="0.3">
      <c r="A49" s="8"/>
      <c r="B49" s="7"/>
      <c r="C49" s="7"/>
      <c r="D49" s="7"/>
      <c r="E49" s="7"/>
      <c r="F49" s="7"/>
      <c r="G49" s="5"/>
      <c r="H49" s="5"/>
      <c r="I49" s="5"/>
      <c r="J49" s="5"/>
      <c r="K49" s="6"/>
      <c r="L49" s="5"/>
      <c r="M49" s="5"/>
      <c r="N49" s="2"/>
      <c r="O49" s="2"/>
    </row>
    <row r="50" spans="1:15" x14ac:dyDescent="0.3">
      <c r="A50" s="8"/>
      <c r="B50" s="7"/>
      <c r="C50" s="7"/>
      <c r="D50" s="7"/>
      <c r="E50" s="7"/>
      <c r="F50" s="7"/>
      <c r="G50" s="5"/>
      <c r="H50" s="5"/>
      <c r="I50" s="5"/>
      <c r="J50" s="5"/>
      <c r="K50" s="6"/>
      <c r="L50" s="5"/>
      <c r="M50" s="5"/>
      <c r="N50" s="2"/>
      <c r="O50" s="2"/>
    </row>
    <row r="51" spans="1:15" x14ac:dyDescent="0.3">
      <c r="A51" s="8"/>
      <c r="B51" s="7"/>
      <c r="C51" s="7"/>
      <c r="D51" s="7"/>
      <c r="E51" s="7"/>
      <c r="F51" s="7"/>
      <c r="G51" s="5"/>
      <c r="H51" s="5"/>
      <c r="I51" s="5"/>
      <c r="J51" s="5"/>
      <c r="K51" s="6"/>
      <c r="L51" s="5"/>
      <c r="M51" s="5"/>
      <c r="N51" s="2"/>
      <c r="O51" s="2"/>
    </row>
    <row r="52" spans="1:15" x14ac:dyDescent="0.3">
      <c r="A52" s="8"/>
      <c r="B52" s="7"/>
      <c r="C52" s="7"/>
      <c r="D52" s="7"/>
      <c r="E52" s="7"/>
      <c r="F52" s="7"/>
      <c r="G52" s="5"/>
      <c r="H52" s="5"/>
      <c r="I52" s="5"/>
      <c r="J52" s="5"/>
      <c r="K52" s="6"/>
      <c r="L52" s="5"/>
      <c r="M52" s="5"/>
      <c r="N52" s="2"/>
      <c r="O52" s="2"/>
    </row>
    <row r="53" spans="1:15" x14ac:dyDescent="0.3">
      <c r="A53" s="8"/>
      <c r="B53" s="7"/>
      <c r="C53" s="7"/>
      <c r="D53" s="7"/>
      <c r="E53" s="7"/>
      <c r="F53" s="7"/>
      <c r="G53" s="5"/>
      <c r="H53" s="5"/>
      <c r="I53" s="5"/>
      <c r="J53" s="5"/>
      <c r="K53" s="6"/>
      <c r="L53" s="5"/>
      <c r="M53" s="5"/>
      <c r="N53" s="2"/>
      <c r="O53" s="2"/>
    </row>
    <row r="54" spans="1:15" x14ac:dyDescent="0.3">
      <c r="A54" s="8"/>
      <c r="B54" s="7"/>
      <c r="C54" s="7"/>
      <c r="D54" s="7"/>
      <c r="E54" s="7"/>
      <c r="F54" s="7"/>
      <c r="G54" s="5"/>
      <c r="H54" s="5"/>
      <c r="I54" s="5"/>
      <c r="J54" s="5"/>
      <c r="K54" s="6"/>
      <c r="L54" s="5"/>
      <c r="M54" s="5"/>
      <c r="N54" s="2"/>
      <c r="O54" s="2"/>
    </row>
    <row r="55" spans="1:15" ht="21" customHeight="1" x14ac:dyDescent="0.3">
      <c r="A55" s="8"/>
      <c r="B55" s="115" t="s">
        <v>49</v>
      </c>
      <c r="C55" s="7"/>
      <c r="D55" s="7"/>
      <c r="E55" s="7"/>
      <c r="F55" s="7"/>
      <c r="G55" s="5"/>
      <c r="H55" s="5"/>
      <c r="I55" s="5"/>
      <c r="J55" s="5"/>
      <c r="K55" s="6"/>
      <c r="L55" s="5"/>
      <c r="M55" s="103" t="s">
        <v>48</v>
      </c>
      <c r="N55" s="103"/>
      <c r="O55" s="2"/>
    </row>
    <row r="56" spans="1:15" x14ac:dyDescent="0.3">
      <c r="A56" s="8"/>
      <c r="B56" s="7"/>
      <c r="C56" s="7"/>
      <c r="D56" s="7"/>
      <c r="E56" s="7"/>
      <c r="F56" s="7"/>
      <c r="G56" s="5"/>
      <c r="H56" s="5"/>
      <c r="I56" s="5"/>
      <c r="J56" s="5"/>
      <c r="K56" s="6"/>
      <c r="L56" s="5"/>
      <c r="M56" s="5"/>
      <c r="N56" s="2"/>
      <c r="O56" s="2"/>
    </row>
    <row r="57" spans="1:15" x14ac:dyDescent="0.3">
      <c r="A57" s="8"/>
      <c r="B57" s="7"/>
      <c r="C57" s="7"/>
      <c r="D57" s="7"/>
      <c r="E57" s="7"/>
      <c r="F57" s="7"/>
      <c r="G57" s="5"/>
      <c r="H57" s="5"/>
      <c r="I57" s="5"/>
      <c r="J57" s="5"/>
      <c r="K57" s="6"/>
      <c r="L57" s="5"/>
      <c r="M57" s="5"/>
      <c r="N57" s="2"/>
      <c r="O57" s="2"/>
    </row>
    <row r="58" spans="1:15" x14ac:dyDescent="0.3">
      <c r="A58" s="8"/>
      <c r="B58" s="7"/>
      <c r="C58" s="7"/>
      <c r="D58" s="7"/>
      <c r="E58" s="7"/>
      <c r="F58" s="7"/>
      <c r="G58" s="5"/>
      <c r="H58" s="5"/>
      <c r="I58" s="5"/>
      <c r="J58" s="5"/>
      <c r="K58" s="6"/>
      <c r="L58" s="5"/>
      <c r="M58" s="5"/>
      <c r="N58" s="2"/>
      <c r="O58" s="2"/>
    </row>
    <row r="59" spans="1:15" x14ac:dyDescent="0.3">
      <c r="A59" s="8"/>
      <c r="B59" s="7"/>
      <c r="C59" s="7"/>
      <c r="D59" s="7"/>
      <c r="E59" s="7"/>
      <c r="F59" s="7"/>
      <c r="G59" s="5"/>
      <c r="H59" s="5"/>
      <c r="I59" s="5"/>
      <c r="J59" s="5"/>
      <c r="K59" s="6"/>
      <c r="L59" s="5"/>
      <c r="M59" s="5"/>
      <c r="N59" s="2"/>
      <c r="O59" s="2"/>
    </row>
    <row r="60" spans="1:15" x14ac:dyDescent="0.3">
      <c r="A60" s="8"/>
      <c r="B60" s="7"/>
      <c r="C60" s="7"/>
      <c r="D60" s="7"/>
      <c r="E60" s="7"/>
      <c r="F60" s="7"/>
      <c r="G60" s="5"/>
      <c r="H60" s="5"/>
      <c r="I60" s="5"/>
      <c r="J60" s="5"/>
      <c r="K60" s="6"/>
      <c r="L60" s="80">
        <f>C3*4</f>
        <v>24</v>
      </c>
      <c r="M60" s="114">
        <f>C3*F5</f>
        <v>24</v>
      </c>
      <c r="O60" s="2"/>
    </row>
    <row r="61" spans="1:15" x14ac:dyDescent="0.3">
      <c r="A61" s="8"/>
      <c r="B61" s="7"/>
      <c r="C61" s="7"/>
      <c r="D61" s="7"/>
      <c r="E61" s="7"/>
      <c r="F61" s="7"/>
      <c r="G61" s="5"/>
      <c r="H61" s="5"/>
      <c r="I61" s="5"/>
      <c r="J61" s="5"/>
      <c r="K61" s="6"/>
      <c r="L61" s="5"/>
      <c r="M61" s="5"/>
      <c r="N61" s="2"/>
      <c r="O61" s="2"/>
    </row>
    <row r="62" spans="1:15" x14ac:dyDescent="0.3">
      <c r="A62" s="8"/>
      <c r="B62" s="7"/>
      <c r="C62" s="7"/>
      <c r="D62" s="7"/>
      <c r="E62" s="7"/>
      <c r="F62" s="7"/>
      <c r="G62" s="5"/>
      <c r="H62" s="5"/>
      <c r="I62" s="5"/>
      <c r="J62" s="5"/>
      <c r="K62" s="6"/>
      <c r="L62" s="5"/>
      <c r="M62" s="5"/>
      <c r="N62" s="2"/>
      <c r="O62" s="2"/>
    </row>
    <row r="63" spans="1:15" x14ac:dyDescent="0.3">
      <c r="A63" s="8"/>
      <c r="B63" s="7"/>
      <c r="C63" s="7"/>
      <c r="D63" s="7"/>
      <c r="E63" s="7"/>
      <c r="F63" s="7"/>
      <c r="G63" s="5"/>
      <c r="H63" s="5"/>
      <c r="I63" s="5"/>
      <c r="J63" s="5"/>
      <c r="K63" s="6"/>
      <c r="L63" s="5"/>
      <c r="M63" s="5"/>
      <c r="N63" s="2"/>
      <c r="O63" s="2"/>
    </row>
    <row r="64" spans="1:15" x14ac:dyDescent="0.3">
      <c r="A64" s="8"/>
      <c r="B64" s="7"/>
      <c r="C64" s="7"/>
      <c r="D64" s="7"/>
      <c r="E64" s="7"/>
      <c r="F64" s="7"/>
      <c r="G64" s="5"/>
      <c r="H64" s="5"/>
      <c r="I64" s="5"/>
      <c r="J64" s="5"/>
      <c r="K64" s="6"/>
      <c r="L64" s="5"/>
      <c r="M64" s="5"/>
      <c r="N64" s="2"/>
      <c r="O64" s="2"/>
    </row>
    <row r="65" spans="1:16" x14ac:dyDescent="0.3">
      <c r="A65" s="8"/>
      <c r="B65" s="7"/>
      <c r="C65" s="7"/>
      <c r="D65" s="7"/>
      <c r="E65" s="7"/>
      <c r="F65" s="7"/>
      <c r="G65" s="5"/>
      <c r="H65" s="5"/>
      <c r="I65" s="5"/>
      <c r="J65" s="5"/>
      <c r="K65" s="6"/>
      <c r="L65" s="5"/>
      <c r="M65" s="5"/>
      <c r="N65" s="2"/>
      <c r="O65" s="2"/>
    </row>
    <row r="66" spans="1:16" x14ac:dyDescent="0.3">
      <c r="A66" s="8"/>
      <c r="B66" s="7"/>
      <c r="C66" s="7"/>
      <c r="D66" s="7"/>
      <c r="E66" s="7"/>
      <c r="F66" s="7"/>
      <c r="G66" s="5"/>
      <c r="H66" s="5"/>
      <c r="I66" s="5"/>
      <c r="J66" s="5"/>
      <c r="K66" s="6"/>
      <c r="L66" s="5"/>
      <c r="M66" s="5"/>
      <c r="N66" s="2"/>
      <c r="O66" s="2"/>
    </row>
    <row r="67" spans="1:16" x14ac:dyDescent="0.3">
      <c r="A67" s="8"/>
      <c r="B67" s="7"/>
      <c r="C67" s="7"/>
      <c r="D67" s="7"/>
      <c r="E67" s="7"/>
      <c r="F67" s="7"/>
      <c r="G67" s="5"/>
      <c r="H67" s="5"/>
      <c r="I67" s="5"/>
      <c r="J67" s="5"/>
      <c r="K67" s="6"/>
      <c r="L67" s="5"/>
      <c r="M67" s="5"/>
      <c r="N67" s="2"/>
      <c r="O67" s="2"/>
    </row>
    <row r="68" spans="1:16" x14ac:dyDescent="0.3">
      <c r="A68" s="8"/>
      <c r="B68" s="7"/>
      <c r="C68" s="7"/>
      <c r="D68" s="7"/>
      <c r="E68" s="7"/>
      <c r="F68" s="7"/>
      <c r="G68" s="5"/>
      <c r="H68" s="5"/>
      <c r="I68" s="5"/>
      <c r="J68" s="5"/>
      <c r="K68" s="6"/>
      <c r="L68" s="5"/>
      <c r="M68" s="5"/>
      <c r="N68" s="2"/>
      <c r="O68" s="2"/>
    </row>
    <row r="69" spans="1:16" x14ac:dyDescent="0.3">
      <c r="A69" s="8"/>
      <c r="B69" s="7"/>
      <c r="C69" s="7"/>
      <c r="D69" s="7"/>
      <c r="E69" s="7"/>
      <c r="F69" s="7"/>
      <c r="G69" s="5"/>
      <c r="H69" s="5"/>
      <c r="I69" s="5"/>
      <c r="J69" s="5"/>
      <c r="K69" s="6"/>
      <c r="L69" s="5"/>
      <c r="M69" s="5"/>
      <c r="N69" s="2"/>
      <c r="O69" s="2"/>
    </row>
    <row r="70" spans="1:16" x14ac:dyDescent="0.3">
      <c r="B70" s="12"/>
      <c r="C70" s="12"/>
      <c r="D70" s="12"/>
      <c r="E70" s="12"/>
    </row>
    <row r="71" spans="1:16" x14ac:dyDescent="0.3">
      <c r="B71" s="12"/>
      <c r="C71" s="12"/>
      <c r="D71" s="12"/>
      <c r="E71" s="12"/>
    </row>
    <row r="72" spans="1:16" x14ac:dyDescent="0.3">
      <c r="B72" s="12"/>
      <c r="C72" s="12"/>
      <c r="D72" s="12"/>
      <c r="E72" s="12"/>
    </row>
    <row r="73" spans="1:16" x14ac:dyDescent="0.3">
      <c r="B73" s="12"/>
      <c r="C73" s="12"/>
      <c r="D73" s="12"/>
      <c r="E73" s="12"/>
    </row>
    <row r="74" spans="1:16" x14ac:dyDescent="0.3">
      <c r="B74" s="12"/>
      <c r="C74" s="12"/>
      <c r="D74" s="12"/>
      <c r="E74" s="12"/>
    </row>
    <row r="75" spans="1:16" x14ac:dyDescent="0.3">
      <c r="B75" s="12"/>
      <c r="C75" s="12"/>
      <c r="D75" s="12"/>
      <c r="E75" s="12"/>
      <c r="L75" s="80">
        <f>C3</f>
        <v>6</v>
      </c>
      <c r="N75" s="89" t="s">
        <v>45</v>
      </c>
      <c r="O75" s="89"/>
      <c r="P75" s="89"/>
    </row>
    <row r="76" spans="1:16" x14ac:dyDescent="0.3">
      <c r="B76" s="12"/>
      <c r="C76" s="12"/>
      <c r="D76" s="12"/>
      <c r="E76" s="12"/>
      <c r="M76" s="88">
        <f>C3</f>
        <v>6</v>
      </c>
    </row>
    <row r="77" spans="1:16" x14ac:dyDescent="0.3">
      <c r="B77" s="12"/>
      <c r="C77" s="12"/>
      <c r="D77" s="12"/>
      <c r="E77" s="12"/>
    </row>
    <row r="78" spans="1:16" x14ac:dyDescent="0.3">
      <c r="B78" s="12"/>
      <c r="C78" s="12"/>
      <c r="D78" s="12"/>
      <c r="E78" s="12"/>
    </row>
    <row r="79" spans="1:16" x14ac:dyDescent="0.3">
      <c r="B79" s="12"/>
      <c r="C79" s="12"/>
      <c r="D79" s="12"/>
      <c r="E79" s="12"/>
    </row>
    <row r="80" spans="1:16" x14ac:dyDescent="0.3">
      <c r="B80" s="12"/>
      <c r="C80" s="12"/>
      <c r="D80" s="12"/>
      <c r="E80" s="12"/>
    </row>
    <row r="81" spans="1:11" x14ac:dyDescent="0.3">
      <c r="B81" s="12"/>
      <c r="C81" s="12"/>
      <c r="D81" s="12"/>
      <c r="E81" s="12"/>
    </row>
    <row r="82" spans="1:11" x14ac:dyDescent="0.3">
      <c r="B82" s="12"/>
      <c r="C82" s="12"/>
      <c r="D82" s="12"/>
      <c r="E82" s="12"/>
      <c r="K82" s="88">
        <f>D3</f>
        <v>1.5</v>
      </c>
    </row>
    <row r="83" spans="1:11" x14ac:dyDescent="0.3">
      <c r="B83" s="12"/>
      <c r="C83" s="12"/>
      <c r="D83" s="12"/>
      <c r="E83" s="12"/>
    </row>
    <row r="84" spans="1:11" x14ac:dyDescent="0.3">
      <c r="B84" s="12"/>
      <c r="D84" s="99" t="s">
        <v>42</v>
      </c>
      <c r="E84" s="99"/>
      <c r="F84" s="99"/>
      <c r="G84" s="99"/>
      <c r="H84" s="83"/>
    </row>
    <row r="85" spans="1:11" x14ac:dyDescent="0.3">
      <c r="B85" s="12"/>
      <c r="C85" s="12"/>
      <c r="D85" s="12"/>
      <c r="E85" s="12"/>
    </row>
    <row r="87" spans="1:11" s="17" customFormat="1" ht="59.25" customHeight="1" x14ac:dyDescent="0.25">
      <c r="A87" s="13" t="s">
        <v>9</v>
      </c>
      <c r="B87" s="14" t="s">
        <v>0</v>
      </c>
      <c r="C87" s="15" t="s">
        <v>4</v>
      </c>
      <c r="D87" s="15" t="s">
        <v>3</v>
      </c>
      <c r="E87" s="15" t="s">
        <v>12</v>
      </c>
      <c r="F87" s="16" t="s">
        <v>5</v>
      </c>
      <c r="G87" s="16" t="s">
        <v>20</v>
      </c>
      <c r="H87" s="16" t="s">
        <v>19</v>
      </c>
      <c r="I87" s="16" t="s">
        <v>1</v>
      </c>
    </row>
    <row r="88" spans="1:11" ht="119.25" customHeight="1" x14ac:dyDescent="0.3">
      <c r="A88" s="106">
        <v>1</v>
      </c>
      <c r="B88" s="38" t="s">
        <v>10</v>
      </c>
      <c r="C88" s="58"/>
      <c r="D88" s="58"/>
      <c r="E88" s="58"/>
      <c r="F88" s="58"/>
      <c r="G88" s="58"/>
      <c r="H88" s="58"/>
      <c r="I88" s="59"/>
    </row>
    <row r="89" spans="1:11" ht="22.5" x14ac:dyDescent="0.3">
      <c r="A89" s="107"/>
      <c r="B89" s="38" t="s">
        <v>21</v>
      </c>
      <c r="C89" s="33">
        <f>C3*4</f>
        <v>24</v>
      </c>
      <c r="D89" s="33">
        <f>D3</f>
        <v>1.5</v>
      </c>
      <c r="E89" s="33">
        <f>E3</f>
        <v>1.5</v>
      </c>
      <c r="F89" s="116">
        <f>C89*D89*E89</f>
        <v>54</v>
      </c>
      <c r="G89" s="20" t="s">
        <v>11</v>
      </c>
      <c r="H89" s="33"/>
      <c r="I89" s="33"/>
    </row>
    <row r="90" spans="1:11" ht="22.5" x14ac:dyDescent="0.3">
      <c r="A90" s="107"/>
      <c r="B90" s="38" t="s">
        <v>22</v>
      </c>
      <c r="C90" s="33">
        <f>C3*3</f>
        <v>18</v>
      </c>
      <c r="D90" s="33">
        <f>D3*6</f>
        <v>9</v>
      </c>
      <c r="E90" s="33">
        <f>E3-E4</f>
        <v>0.5</v>
      </c>
      <c r="F90" s="116">
        <f>C90*D90*E90</f>
        <v>81</v>
      </c>
      <c r="G90" s="20" t="s">
        <v>11</v>
      </c>
      <c r="H90" s="33"/>
      <c r="I90" s="33"/>
    </row>
    <row r="91" spans="1:11" ht="22.5" x14ac:dyDescent="0.3">
      <c r="A91" s="107"/>
      <c r="B91" s="36" t="s">
        <v>23</v>
      </c>
      <c r="C91" s="18">
        <f>C3*4</f>
        <v>24</v>
      </c>
      <c r="D91" s="22">
        <f>D3*2</f>
        <v>3</v>
      </c>
      <c r="E91" s="18">
        <f>E3</f>
        <v>1.5</v>
      </c>
      <c r="F91" s="117">
        <f>C91*D91*E91</f>
        <v>108</v>
      </c>
      <c r="G91" s="21" t="s">
        <v>11</v>
      </c>
      <c r="I91" s="24"/>
    </row>
    <row r="92" spans="1:11" ht="22.5" x14ac:dyDescent="0.3">
      <c r="A92" s="107"/>
      <c r="B92" s="36" t="s">
        <v>24</v>
      </c>
      <c r="C92" s="18">
        <f>C3</f>
        <v>6</v>
      </c>
      <c r="D92" s="18">
        <f>D3*6</f>
        <v>9</v>
      </c>
      <c r="E92" s="18">
        <f>E3</f>
        <v>1.5</v>
      </c>
      <c r="F92" s="117">
        <f>C92*D92*E92</f>
        <v>81</v>
      </c>
      <c r="G92" s="20" t="s">
        <v>11</v>
      </c>
      <c r="H92" s="1"/>
      <c r="I92" s="24"/>
    </row>
    <row r="93" spans="1:11" ht="22.5" x14ac:dyDescent="0.3">
      <c r="A93" s="108"/>
      <c r="B93" s="53"/>
      <c r="C93" s="61"/>
      <c r="D93" s="51"/>
      <c r="E93" s="60" t="s">
        <v>6</v>
      </c>
      <c r="F93" s="118">
        <f>SUM(F89:F92)</f>
        <v>324</v>
      </c>
      <c r="G93" s="20" t="s">
        <v>11</v>
      </c>
      <c r="H93" s="118">
        <v>187.3</v>
      </c>
      <c r="I93" s="24">
        <f>F93*H93</f>
        <v>60685.200000000004</v>
      </c>
    </row>
    <row r="94" spans="1:11" ht="37.5" x14ac:dyDescent="0.3">
      <c r="A94" s="111">
        <v>2</v>
      </c>
      <c r="B94" s="39" t="s">
        <v>13</v>
      </c>
      <c r="C94" s="109"/>
      <c r="D94" s="109"/>
      <c r="E94" s="109"/>
      <c r="F94" s="109"/>
      <c r="G94" s="109"/>
      <c r="H94" s="109"/>
      <c r="I94" s="110"/>
      <c r="J94" s="71"/>
    </row>
    <row r="95" spans="1:11" ht="22.5" x14ac:dyDescent="0.3">
      <c r="A95" s="111"/>
      <c r="B95" s="19" t="s">
        <v>23</v>
      </c>
      <c r="C95" s="18">
        <f>C3</f>
        <v>6</v>
      </c>
      <c r="D95" s="40">
        <f>D3</f>
        <v>1.5</v>
      </c>
      <c r="E95" s="40">
        <f>E3</f>
        <v>1.5</v>
      </c>
      <c r="F95" s="117">
        <f>C95*D95*E95*F6</f>
        <v>108</v>
      </c>
      <c r="G95" s="69" t="s">
        <v>11</v>
      </c>
      <c r="H95" s="23"/>
      <c r="I95" s="1"/>
      <c r="J95" s="72"/>
    </row>
    <row r="96" spans="1:11" x14ac:dyDescent="0.3">
      <c r="A96" s="111"/>
      <c r="B96" s="41" t="s">
        <v>22</v>
      </c>
      <c r="C96" s="62"/>
      <c r="D96" s="62"/>
      <c r="E96" s="62"/>
      <c r="F96" s="62"/>
      <c r="G96" s="62"/>
      <c r="H96" s="23"/>
      <c r="I96" s="68"/>
      <c r="J96" s="71"/>
    </row>
    <row r="97" spans="1:10" ht="22.5" x14ac:dyDescent="0.3">
      <c r="A97" s="111"/>
      <c r="B97" s="19" t="s">
        <v>14</v>
      </c>
      <c r="C97" s="18">
        <f>C3</f>
        <v>6</v>
      </c>
      <c r="D97" s="20">
        <f>D3</f>
        <v>1.5</v>
      </c>
      <c r="E97" s="45">
        <f>E3</f>
        <v>1.5</v>
      </c>
      <c r="F97" s="117">
        <f>C97*D97*E97*3*F7</f>
        <v>243</v>
      </c>
      <c r="G97" s="69" t="s">
        <v>11</v>
      </c>
      <c r="H97" s="23"/>
      <c r="I97" s="1"/>
      <c r="J97" s="72"/>
    </row>
    <row r="98" spans="1:10" ht="22.5" x14ac:dyDescent="0.3">
      <c r="A98" s="111"/>
      <c r="B98" s="19" t="s">
        <v>15</v>
      </c>
      <c r="C98" s="18">
        <f>C3</f>
        <v>6</v>
      </c>
      <c r="D98" s="20">
        <f>D3</f>
        <v>1.5</v>
      </c>
      <c r="E98" s="45">
        <f>E3</f>
        <v>1.5</v>
      </c>
      <c r="F98" s="117">
        <f>C98*D98*E98*3*F8</f>
        <v>202.5</v>
      </c>
      <c r="G98" s="69" t="s">
        <v>11</v>
      </c>
      <c r="H98" s="23"/>
      <c r="I98" s="23"/>
      <c r="J98" s="73"/>
    </row>
    <row r="99" spans="1:10" ht="22.5" x14ac:dyDescent="0.3">
      <c r="A99" s="111"/>
      <c r="B99" s="19" t="s">
        <v>16</v>
      </c>
      <c r="C99" s="34">
        <f>C3</f>
        <v>6</v>
      </c>
      <c r="D99" s="20">
        <f>D3</f>
        <v>1.5</v>
      </c>
      <c r="E99" s="45">
        <f>E3</f>
        <v>1.5</v>
      </c>
      <c r="F99" s="117">
        <f>C99*D99*E99*3*F9</f>
        <v>162</v>
      </c>
      <c r="G99" s="69" t="s">
        <v>11</v>
      </c>
      <c r="H99" s="23"/>
      <c r="I99" s="42"/>
      <c r="J99" s="66"/>
    </row>
    <row r="100" spans="1:10" ht="22.5" x14ac:dyDescent="0.3">
      <c r="A100" s="111"/>
      <c r="B100" s="19" t="s">
        <v>21</v>
      </c>
      <c r="C100" s="34">
        <f>C3</f>
        <v>6</v>
      </c>
      <c r="D100" s="20">
        <f>D3</f>
        <v>1.5</v>
      </c>
      <c r="E100" s="45">
        <f>E3</f>
        <v>1.5</v>
      </c>
      <c r="F100" s="117">
        <f>C101*D101*E101*F5</f>
        <v>54</v>
      </c>
      <c r="G100" s="69" t="s">
        <v>11</v>
      </c>
      <c r="H100" s="23"/>
      <c r="I100" s="42"/>
      <c r="J100" s="66"/>
    </row>
    <row r="101" spans="1:10" ht="22.5" x14ac:dyDescent="0.3">
      <c r="A101" s="111"/>
      <c r="B101" s="19" t="s">
        <v>24</v>
      </c>
      <c r="C101" s="34">
        <f>C3</f>
        <v>6</v>
      </c>
      <c r="D101" s="20">
        <f>D3</f>
        <v>1.5</v>
      </c>
      <c r="E101" s="45">
        <f>E3</f>
        <v>1.5</v>
      </c>
      <c r="F101" s="119">
        <f>C101*D101*E101*F10</f>
        <v>81</v>
      </c>
      <c r="G101" s="69" t="s">
        <v>11</v>
      </c>
      <c r="H101" s="23"/>
      <c r="I101" s="42"/>
      <c r="J101" s="66"/>
    </row>
    <row r="102" spans="1:10" ht="22.5" x14ac:dyDescent="0.3">
      <c r="A102" s="111"/>
      <c r="B102" s="100"/>
      <c r="C102" s="101"/>
      <c r="D102" s="102"/>
      <c r="E102" s="60" t="s">
        <v>6</v>
      </c>
      <c r="F102" s="120">
        <f>SUM(F95:F101)</f>
        <v>850.5</v>
      </c>
      <c r="G102" s="20" t="s">
        <v>11</v>
      </c>
      <c r="H102" s="1">
        <v>371.15</v>
      </c>
      <c r="I102" s="24">
        <f>F102*H102</f>
        <v>315663.07499999995</v>
      </c>
      <c r="J102" s="72"/>
    </row>
    <row r="103" spans="1:10" ht="42" customHeight="1" x14ac:dyDescent="0.3">
      <c r="A103" s="106">
        <v>3</v>
      </c>
      <c r="B103" s="19" t="s">
        <v>17</v>
      </c>
      <c r="C103" s="93"/>
      <c r="D103" s="94"/>
      <c r="E103" s="94"/>
      <c r="F103" s="94"/>
      <c r="G103" s="94"/>
      <c r="H103" s="94"/>
      <c r="I103" s="95"/>
      <c r="J103" s="75"/>
    </row>
    <row r="104" spans="1:10" ht="24" customHeight="1" x14ac:dyDescent="0.3">
      <c r="A104" s="107"/>
      <c r="B104" s="27" t="s">
        <v>15</v>
      </c>
      <c r="C104" s="18">
        <f>C3</f>
        <v>6</v>
      </c>
      <c r="D104" s="18">
        <f>D3</f>
        <v>1.5</v>
      </c>
      <c r="E104" s="26">
        <f>E4</f>
        <v>1</v>
      </c>
      <c r="F104" s="121">
        <f>C104*D104*E104*3*F8</f>
        <v>135</v>
      </c>
      <c r="G104" s="18" t="s">
        <v>11</v>
      </c>
      <c r="H104" s="23"/>
      <c r="I104" s="1"/>
      <c r="J104" s="72"/>
    </row>
    <row r="105" spans="1:10" ht="23.25" customHeight="1" x14ac:dyDescent="0.3">
      <c r="A105" s="107"/>
      <c r="B105" s="27" t="s">
        <v>16</v>
      </c>
      <c r="C105" s="18">
        <f>C3</f>
        <v>6</v>
      </c>
      <c r="D105" s="18">
        <f>D3</f>
        <v>1.5</v>
      </c>
      <c r="E105" s="26">
        <f>E3</f>
        <v>1.5</v>
      </c>
      <c r="F105" s="117">
        <f>C105*D105*E105*3*F9</f>
        <v>162</v>
      </c>
      <c r="G105" s="20" t="s">
        <v>11</v>
      </c>
      <c r="H105" s="23"/>
      <c r="I105" s="1"/>
      <c r="J105" s="72"/>
    </row>
    <row r="106" spans="1:10" ht="23.25" customHeight="1" x14ac:dyDescent="0.3">
      <c r="A106" s="108"/>
      <c r="B106" s="100"/>
      <c r="C106" s="101"/>
      <c r="D106" s="102"/>
      <c r="E106" s="60" t="s">
        <v>6</v>
      </c>
      <c r="F106" s="122">
        <f>F104+F105</f>
        <v>297</v>
      </c>
      <c r="G106" s="20" t="s">
        <v>11</v>
      </c>
      <c r="H106" s="124">
        <v>81.400000000000006</v>
      </c>
      <c r="I106" s="24">
        <f>F106*H106</f>
        <v>24175.800000000003</v>
      </c>
      <c r="J106" s="73"/>
    </row>
    <row r="107" spans="1:10" ht="22.5" x14ac:dyDescent="0.3">
      <c r="A107" s="26">
        <v>4</v>
      </c>
      <c r="B107" s="25" t="s">
        <v>18</v>
      </c>
      <c r="C107" s="76"/>
      <c r="D107" s="76"/>
      <c r="E107" s="32">
        <v>0.85</v>
      </c>
      <c r="F107" s="123">
        <f>E107*F102</f>
        <v>722.92499999999995</v>
      </c>
      <c r="G107" s="20" t="s">
        <v>11</v>
      </c>
      <c r="H107" s="125">
        <v>700</v>
      </c>
      <c r="I107" s="24">
        <f>F107*H107</f>
        <v>506047.49999999994</v>
      </c>
      <c r="J107" s="73"/>
    </row>
    <row r="108" spans="1:10" ht="38.25" customHeight="1" x14ac:dyDescent="0.3">
      <c r="A108" s="26">
        <v>5</v>
      </c>
      <c r="B108" s="35" t="s">
        <v>25</v>
      </c>
      <c r="C108" s="77"/>
      <c r="D108" s="77"/>
      <c r="E108" s="77"/>
      <c r="F108" s="77"/>
      <c r="G108" s="20"/>
      <c r="H108" s="125">
        <v>741.91</v>
      </c>
      <c r="I108" s="24">
        <f>F107*H108</f>
        <v>536345.28674999997</v>
      </c>
      <c r="J108" s="73"/>
    </row>
    <row r="109" spans="1:10" ht="25.5" customHeight="1" x14ac:dyDescent="0.3">
      <c r="A109" s="93"/>
      <c r="B109" s="94"/>
      <c r="C109" s="94"/>
      <c r="D109" s="94"/>
      <c r="E109" s="94"/>
      <c r="F109" s="94"/>
      <c r="G109" s="95"/>
      <c r="H109" s="74" t="s">
        <v>6</v>
      </c>
      <c r="I109" s="67">
        <f>SUM(I93:I108)</f>
        <v>1442916.8617499999</v>
      </c>
      <c r="J109" s="72"/>
    </row>
    <row r="110" spans="1:10" x14ac:dyDescent="0.3">
      <c r="A110" s="26">
        <v>6</v>
      </c>
      <c r="B110" s="37" t="s">
        <v>26</v>
      </c>
      <c r="C110" s="90"/>
      <c r="D110" s="91"/>
      <c r="E110" s="92"/>
      <c r="F110" s="43">
        <v>63</v>
      </c>
      <c r="H110" s="70">
        <v>10000</v>
      </c>
      <c r="I110" s="24">
        <f>F110*H110</f>
        <v>630000</v>
      </c>
      <c r="J110" s="73"/>
    </row>
    <row r="111" spans="1:10" ht="20.25" customHeight="1" x14ac:dyDescent="0.3">
      <c r="A111" s="96" t="s">
        <v>30</v>
      </c>
      <c r="B111" s="97"/>
      <c r="C111" s="97"/>
      <c r="D111" s="97"/>
      <c r="E111" s="97"/>
      <c r="F111" s="97"/>
      <c r="G111" s="97"/>
      <c r="H111" s="97"/>
      <c r="I111" s="87">
        <f>I109+I110</f>
        <v>2072916.8617499999</v>
      </c>
      <c r="J111" s="86"/>
    </row>
  </sheetData>
  <mergeCells count="20">
    <mergeCell ref="M55:N55"/>
    <mergeCell ref="A103:A106"/>
    <mergeCell ref="A94:A102"/>
    <mergeCell ref="J23:L23"/>
    <mergeCell ref="N75:P75"/>
    <mergeCell ref="C110:E110"/>
    <mergeCell ref="C103:I103"/>
    <mergeCell ref="A111:H111"/>
    <mergeCell ref="A1:I1"/>
    <mergeCell ref="C30:H30"/>
    <mergeCell ref="D84:G84"/>
    <mergeCell ref="B102:D102"/>
    <mergeCell ref="I19:J19"/>
    <mergeCell ref="C21:F21"/>
    <mergeCell ref="I16:L16"/>
    <mergeCell ref="I17:L17"/>
    <mergeCell ref="A88:A93"/>
    <mergeCell ref="C94:I94"/>
    <mergeCell ref="A109:G109"/>
    <mergeCell ref="B106:D10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Spur 18m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ceifcj</dc:creator>
  <cp:lastModifiedBy>user</cp:lastModifiedBy>
  <cp:lastPrinted>2023-06-01T06:41:56Z</cp:lastPrinted>
  <dcterms:created xsi:type="dcterms:W3CDTF">2023-05-27T09:02:07Z</dcterms:created>
  <dcterms:modified xsi:type="dcterms:W3CDTF">2023-08-17T09:21:39Z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2023-06-04T13:00:45Z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a55bc020-9c1c-4cc0-a5bf-924bcdba6b58</vt:lpwstr>
  </property>
  <property fmtid="{D5CDD505-2E9C-101B-9397-08002B2CF9AE}" pid="7" name="MSIP_Label_defa4170-0d19-0005-0004-bc88714345d2_ActionId">
    <vt:lpwstr>01e882f7-e164-41cb-a0aa-587ed0128e0f</vt:lpwstr>
  </property>
  <property fmtid="{D5CDD505-2E9C-101B-9397-08002B2CF9AE}" pid="8" name="MSIP_Label_defa4170-0d19-0005-0004-bc88714345d2_ContentBits">
    <vt:lpwstr>0</vt:lpwstr>
  </property>
</Properties>
</file>